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10215"/>
  </bookViews>
  <sheets>
    <sheet name="1 - Okapové chodníky a vo..." sheetId="2" r:id="rId1"/>
  </sheets>
  <definedNames>
    <definedName name="_xlnm.Print_Titles" localSheetId="0">'1 - Okapové chodníky a vo...'!$127:$127</definedName>
    <definedName name="_xlnm.Print_Area" localSheetId="0">'1 - Okapové chodníky a vo...'!$C$4:$Q$70,'1 - Okapové chodníky a vo...'!$C$76:$Q$111,'1 - Okapové chodníky a vo...'!$C$117:$Q$175</definedName>
  </definedNames>
  <calcPr calcId="114210" fullCalcOnLoad="1"/>
</workbook>
</file>

<file path=xl/calcChain.xml><?xml version="1.0" encoding="utf-8"?>
<calcChain xmlns="http://schemas.openxmlformats.org/spreadsheetml/2006/main">
  <c r="N101" i="2"/>
  <c r="BI175"/>
  <c r="BH175"/>
  <c r="BG175"/>
  <c r="BE175"/>
  <c r="AA175"/>
  <c r="Y175"/>
  <c r="W175"/>
  <c r="BK175"/>
  <c r="N175"/>
  <c r="BF175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/>
  <c r="BI172"/>
  <c r="BH172"/>
  <c r="BG172"/>
  <c r="BE172"/>
  <c r="AA172"/>
  <c r="Y172"/>
  <c r="W172"/>
  <c r="BK172"/>
  <c r="N172"/>
  <c r="BF172"/>
  <c r="BI171"/>
  <c r="BH171"/>
  <c r="BG171"/>
  <c r="BF171"/>
  <c r="BE171"/>
  <c r="AA171"/>
  <c r="Y171"/>
  <c r="W171"/>
  <c r="BK171"/>
  <c r="N171"/>
  <c r="BI170"/>
  <c r="BH170"/>
  <c r="BG170"/>
  <c r="BE170"/>
  <c r="AA170"/>
  <c r="Y170"/>
  <c r="W170"/>
  <c r="BK170"/>
  <c r="N170"/>
  <c r="BF170"/>
  <c r="BI169"/>
  <c r="BH169"/>
  <c r="BG169"/>
  <c r="BF169"/>
  <c r="BE169"/>
  <c r="AA169"/>
  <c r="Y169"/>
  <c r="W169"/>
  <c r="BK169"/>
  <c r="N169"/>
  <c r="BI168"/>
  <c r="BH168"/>
  <c r="BG168"/>
  <c r="BE168"/>
  <c r="AA168"/>
  <c r="Y168"/>
  <c r="W168"/>
  <c r="BK168"/>
  <c r="N168"/>
  <c r="BF168"/>
  <c r="BI166"/>
  <c r="BH166"/>
  <c r="BG166"/>
  <c r="BE166"/>
  <c r="AA166"/>
  <c r="Y166"/>
  <c r="W166"/>
  <c r="BK166"/>
  <c r="N166"/>
  <c r="BF166"/>
  <c r="BI165"/>
  <c r="BH165"/>
  <c r="BG165"/>
  <c r="BF165"/>
  <c r="BE165"/>
  <c r="AA165"/>
  <c r="Y165"/>
  <c r="W165"/>
  <c r="W164"/>
  <c r="BK165"/>
  <c r="BK164"/>
  <c r="N164"/>
  <c r="N99"/>
  <c r="N165"/>
  <c r="BI163"/>
  <c r="BH163"/>
  <c r="BG163"/>
  <c r="BE163"/>
  <c r="AA163"/>
  <c r="Y163"/>
  <c r="W163"/>
  <c r="BK163"/>
  <c r="N163"/>
  <c r="BF163"/>
  <c r="BI162"/>
  <c r="BH162"/>
  <c r="BG162"/>
  <c r="BF162"/>
  <c r="BE162"/>
  <c r="AA162"/>
  <c r="Y162"/>
  <c r="W162"/>
  <c r="BK162"/>
  <c r="N162"/>
  <c r="BI161"/>
  <c r="BH161"/>
  <c r="BG161"/>
  <c r="BE161"/>
  <c r="AA161"/>
  <c r="AA160"/>
  <c r="Y161"/>
  <c r="W161"/>
  <c r="BK161"/>
  <c r="N161"/>
  <c r="BF161"/>
  <c r="BI158"/>
  <c r="BH158"/>
  <c r="BG158"/>
  <c r="BE158"/>
  <c r="AA158"/>
  <c r="AA157"/>
  <c r="Y158"/>
  <c r="Y157"/>
  <c r="W158"/>
  <c r="W157"/>
  <c r="BK158"/>
  <c r="BK157"/>
  <c r="N157"/>
  <c r="N96"/>
  <c r="N158"/>
  <c r="BF158"/>
  <c r="BI156"/>
  <c r="BH156"/>
  <c r="BG156"/>
  <c r="BE156"/>
  <c r="AA156"/>
  <c r="Y156"/>
  <c r="W156"/>
  <c r="BK156"/>
  <c r="N156"/>
  <c r="BF156"/>
  <c r="BI155"/>
  <c r="BH155"/>
  <c r="BG155"/>
  <c r="BF155"/>
  <c r="BE155"/>
  <c r="AA155"/>
  <c r="Y155"/>
  <c r="W155"/>
  <c r="BK155"/>
  <c r="N155"/>
  <c r="BI154"/>
  <c r="BH154"/>
  <c r="BG154"/>
  <c r="BE154"/>
  <c r="AA154"/>
  <c r="Y154"/>
  <c r="W154"/>
  <c r="BK154"/>
  <c r="N154"/>
  <c r="BF154"/>
  <c r="BI153"/>
  <c r="BH153"/>
  <c r="BG153"/>
  <c r="BF153"/>
  <c r="BE153"/>
  <c r="AA153"/>
  <c r="Y153"/>
  <c r="W153"/>
  <c r="BK153"/>
  <c r="N153"/>
  <c r="BI152"/>
  <c r="BH152"/>
  <c r="BG152"/>
  <c r="BE152"/>
  <c r="AA152"/>
  <c r="Y152"/>
  <c r="W152"/>
  <c r="BK152"/>
  <c r="N152"/>
  <c r="BF152"/>
  <c r="BI151"/>
  <c r="BH151"/>
  <c r="BG151"/>
  <c r="BE151"/>
  <c r="AA151"/>
  <c r="Y151"/>
  <c r="W151"/>
  <c r="BK151"/>
  <c r="N151"/>
  <c r="BF151"/>
  <c r="BI150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/>
  <c r="BI148"/>
  <c r="BH148"/>
  <c r="BG148"/>
  <c r="BE148"/>
  <c r="AA148"/>
  <c r="AA147"/>
  <c r="Y148"/>
  <c r="W148"/>
  <c r="BK148"/>
  <c r="N148"/>
  <c r="BF148"/>
  <c r="BI146"/>
  <c r="BH146"/>
  <c r="BG146"/>
  <c r="BF146"/>
  <c r="BE146"/>
  <c r="AA146"/>
  <c r="Y146"/>
  <c r="W146"/>
  <c r="BK146"/>
  <c r="N146"/>
  <c r="BI145"/>
  <c r="BH145"/>
  <c r="BG145"/>
  <c r="BE145"/>
  <c r="AA145"/>
  <c r="Y145"/>
  <c r="Y144"/>
  <c r="W145"/>
  <c r="BK145"/>
  <c r="BK144"/>
  <c r="N144"/>
  <c r="N94"/>
  <c r="N145"/>
  <c r="BF145"/>
  <c r="BI143"/>
  <c r="BH143"/>
  <c r="BG143"/>
  <c r="BE143"/>
  <c r="AA143"/>
  <c r="AA142"/>
  <c r="Y143"/>
  <c r="Y142"/>
  <c r="W143"/>
  <c r="W142"/>
  <c r="BK143"/>
  <c r="BK142"/>
  <c r="N142"/>
  <c r="N93"/>
  <c r="N143"/>
  <c r="BF143"/>
  <c r="BI141"/>
  <c r="BH141"/>
  <c r="BG141"/>
  <c r="BF141"/>
  <c r="BE141"/>
  <c r="AA141"/>
  <c r="Y141"/>
  <c r="W141"/>
  <c r="BK141"/>
  <c r="N141"/>
  <c r="BI140"/>
  <c r="BH140"/>
  <c r="BG140"/>
  <c r="BE140"/>
  <c r="AA140"/>
  <c r="Y140"/>
  <c r="W140"/>
  <c r="BK140"/>
  <c r="BK139"/>
  <c r="N139"/>
  <c r="N92"/>
  <c r="N140"/>
  <c r="BF140"/>
  <c r="BI138"/>
  <c r="BH138"/>
  <c r="BG138"/>
  <c r="BE138"/>
  <c r="AA138"/>
  <c r="Y138"/>
  <c r="W138"/>
  <c r="BK138"/>
  <c r="N138"/>
  <c r="BF138"/>
  <c r="BI137"/>
  <c r="BH137"/>
  <c r="BG137"/>
  <c r="BF137"/>
  <c r="BE137"/>
  <c r="AA137"/>
  <c r="Y137"/>
  <c r="W137"/>
  <c r="BK137"/>
  <c r="N137"/>
  <c r="BI136"/>
  <c r="BH136"/>
  <c r="BG136"/>
  <c r="BE136"/>
  <c r="AA136"/>
  <c r="Y136"/>
  <c r="W136"/>
  <c r="BK136"/>
  <c r="N136"/>
  <c r="BF136"/>
  <c r="BI135"/>
  <c r="BH135"/>
  <c r="BG135"/>
  <c r="BF135"/>
  <c r="BE135"/>
  <c r="AA135"/>
  <c r="Y135"/>
  <c r="W135"/>
  <c r="BK135"/>
  <c r="BK134"/>
  <c r="N134"/>
  <c r="N91"/>
  <c r="N135"/>
  <c r="BI133"/>
  <c r="BH133"/>
  <c r="BG133"/>
  <c r="BE133"/>
  <c r="AA133"/>
  <c r="Y133"/>
  <c r="W133"/>
  <c r="BK133"/>
  <c r="N133"/>
  <c r="BF133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Y130"/>
  <c r="W131"/>
  <c r="BK131"/>
  <c r="BK130"/>
  <c r="N131"/>
  <c r="BF131"/>
  <c r="E21"/>
  <c r="M125"/>
  <c r="F122"/>
  <c r="F120"/>
  <c r="BI109"/>
  <c r="BH109"/>
  <c r="BG109"/>
  <c r="BE109"/>
  <c r="BI108"/>
  <c r="BH108"/>
  <c r="BG108"/>
  <c r="BE108"/>
  <c r="BI107"/>
  <c r="BH107"/>
  <c r="BG107"/>
  <c r="BE107"/>
  <c r="BI106"/>
  <c r="BH106"/>
  <c r="BG106"/>
  <c r="BE106"/>
  <c r="BI105"/>
  <c r="BH105"/>
  <c r="BG105"/>
  <c r="H34"/>
  <c r="BE105"/>
  <c r="BI104"/>
  <c r="BH104"/>
  <c r="BG104"/>
  <c r="BE104"/>
  <c r="M84"/>
  <c r="F81"/>
  <c r="F79"/>
  <c r="O21"/>
  <c r="O20"/>
  <c r="O18"/>
  <c r="E18"/>
  <c r="M124"/>
  <c r="O17"/>
  <c r="O15"/>
  <c r="E15"/>
  <c r="F125"/>
  <c r="O14"/>
  <c r="O12"/>
  <c r="O11"/>
  <c r="O9"/>
  <c r="M122"/>
  <c r="F119"/>
  <c r="M81"/>
  <c r="H35"/>
  <c r="W130"/>
  <c r="W134"/>
  <c r="AA139"/>
  <c r="Y139"/>
  <c r="Y129"/>
  <c r="AA144"/>
  <c r="BK147"/>
  <c r="N147"/>
  <c r="N95"/>
  <c r="Y160"/>
  <c r="AA167"/>
  <c r="Y167"/>
  <c r="H36"/>
  <c r="Y134"/>
  <c r="W147"/>
  <c r="AA164"/>
  <c r="AA159"/>
  <c r="BK167"/>
  <c r="N167"/>
  <c r="N100"/>
  <c r="M32"/>
  <c r="AA130"/>
  <c r="AA134"/>
  <c r="AA129"/>
  <c r="AA128"/>
  <c r="W139"/>
  <c r="W144"/>
  <c r="Y147"/>
  <c r="BK160"/>
  <c r="BK159"/>
  <c r="N159"/>
  <c r="N97"/>
  <c r="H32"/>
  <c r="M83"/>
  <c r="N130"/>
  <c r="N90"/>
  <c r="F78"/>
  <c r="W160"/>
  <c r="Y164"/>
  <c r="Y159"/>
  <c r="W167"/>
  <c r="W129"/>
  <c r="N160"/>
  <c r="N98"/>
  <c r="BK129"/>
  <c r="Y128"/>
  <c r="W159"/>
  <c r="W128"/>
  <c r="N129"/>
  <c r="N89"/>
  <c r="BK128"/>
  <c r="N128"/>
  <c r="N88"/>
  <c r="N109"/>
  <c r="BF109"/>
  <c r="N107"/>
  <c r="BF107"/>
  <c r="N105"/>
  <c r="BF105"/>
  <c r="M27"/>
  <c r="N108"/>
  <c r="BF108"/>
  <c r="N106"/>
  <c r="BF106"/>
  <c r="N104"/>
  <c r="BF104"/>
  <c r="N103"/>
  <c r="M28"/>
  <c r="L111"/>
  <c r="M33"/>
  <c r="H33"/>
  <c r="M30"/>
  <c r="L38"/>
</calcChain>
</file>

<file path=xl/sharedStrings.xml><?xml version="1.0" encoding="utf-8"?>
<sst xmlns="http://schemas.openxmlformats.org/spreadsheetml/2006/main" count="701" uniqueCount="243">
  <si>
    <t>Hárok obsahuje:</t>
  </si>
  <si>
    <t/>
  </si>
  <si>
    <t>False</t>
  </si>
  <si>
    <t>optimalizované pre tlač zostáv vo formáte A4 - na výšku</t>
  </si>
  <si>
    <t>&gt;&gt;  skryté stĺpce  &lt;&lt;</t>
  </si>
  <si>
    <t>20</t>
  </si>
  <si>
    <t>v ---  nižšie sa nachádzajú doplnkové a pomocné údaje k zostavám  --- v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</si>
  <si>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</si>
  <si>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</si>
  <si>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</si>
  <si>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</si>
  <si>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</si>
  <si>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</si>
  <si>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</si>
  <si>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</si>
  <si>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IČO DPH:</t>
  </si>
  <si>
    <t>Zhotoviteľ:</t>
  </si>
  <si>
    <t>Projektant:</t>
  </si>
  <si>
    <t>Spracovateľ:</t>
  </si>
  <si>
    <t>Poznámka: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</si>
  <si>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</si>
  <si>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</si>
  <si>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</si>
  <si>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</si>
  <si>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</si>
  <si>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</si>
  <si>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</si>
  <si>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</si>
  <si>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</si>
  <si>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</si>
  <si>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</si>
  <si>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</si>
  <si>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</si>
  <si>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</si>
  <si>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</si>
  <si>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</si>
  <si>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</si>
  <si>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</si>
  <si>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D</t>
  </si>
  <si>
    <t>0</t>
  </si>
  <si>
    <t>1</t>
  </si>
  <si>
    <t>{c230d288-6dfa-4380-9956-0c49f566384c}</t>
  </si>
  <si>
    <t>2</t>
  </si>
  <si>
    <t>3</t>
  </si>
  <si>
    <t>Ostatné náklady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</si>
  <si>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</si>
  <si>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</si>
  <si>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</si>
  <si>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</si>
  <si>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</si>
  <si>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</si>
  <si>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Objekt:</t>
  </si>
  <si>
    <t>Náklady z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</si>
  <si>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</si>
  <si>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</si>
  <si>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</si>
  <si>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</si>
  <si>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</si>
  <si>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</si>
  <si>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</si>
  <si>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</si>
  <si>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</si>
  <si>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</si>
  <si>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</si>
  <si>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</si>
  <si>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</si>
  <si>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</si>
  <si>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764 - Konštrukcie klampiarske</t>
  </si>
  <si>
    <t xml:space="preserve">    771 - Podlahy z dlaždíc</t>
  </si>
  <si>
    <t>VP -   Práce naviac</t>
  </si>
  <si>
    <t>2) Ostatné náklady</t>
  </si>
  <si>
    <t>Zariad. staveniska</t>
  </si>
  <si>
    <t>VRN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</si>
  <si>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</si>
  <si>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</si>
  <si>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</si>
  <si>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</si>
  <si>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</si>
  <si>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</si>
  <si>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</si>
  <si>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</si>
  <si>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</si>
  <si>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</si>
  <si>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</si>
  <si>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</si>
  <si>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</si>
  <si>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</si>
  <si>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</si>
  <si>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</si>
  <si>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</si>
  <si>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</si>
  <si>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</si>
  <si>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</si>
  <si>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</si>
  <si>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120901121</t>
  </si>
  <si>
    <t>Búranie konštrukcií z betónu prostého neprekladaného kameňom v odkopávkach</t>
  </si>
  <si>
    <t>m3</t>
  </si>
  <si>
    <t>4</t>
  </si>
  <si>
    <t>753417719</t>
  </si>
  <si>
    <t>132211101</t>
  </si>
  <si>
    <t>Hĺbenie rýh šírky do 600 mm v  hornine tr.3 súdržných - ručným náradím</t>
  </si>
  <si>
    <t>-1799303173</t>
  </si>
  <si>
    <t>175101201</t>
  </si>
  <si>
    <t>Obsyp objektov sypaninou z vhodných hornín 1 až 4 bez prehodenia sypaniny</t>
  </si>
  <si>
    <t>-1235726926</t>
  </si>
  <si>
    <t>434311115</t>
  </si>
  <si>
    <t>Stupne dusané na terén alebo dosku z betónu bez poteru, so zahladením povrchu tr.C 16/20</t>
  </si>
  <si>
    <t>m</t>
  </si>
  <si>
    <t>1628166919</t>
  </si>
  <si>
    <t>5</t>
  </si>
  <si>
    <t>434351141</t>
  </si>
  <si>
    <t>Debnenie stupňov na podstupňovej doske alebo na teréne pôdorysne priamočiarych zhotovenie</t>
  </si>
  <si>
    <t>m2</t>
  </si>
  <si>
    <t>-1249280802</t>
  </si>
  <si>
    <t>6</t>
  </si>
  <si>
    <t>434351142</t>
  </si>
  <si>
    <t>Debnenie stupňov na podstupňovej doske alebo na teréne pôdorysne priamočiarych odstránenie</t>
  </si>
  <si>
    <t>387482515</t>
  </si>
  <si>
    <t>7</t>
  </si>
  <si>
    <t>451577777</t>
  </si>
  <si>
    <t>Podklad pod dlažbu v ploche vodorovnej alebo v sklone do 1:5 hr. 30-100 mm z kameniva ťaženého</t>
  </si>
  <si>
    <t>593658170</t>
  </si>
  <si>
    <t>8</t>
  </si>
  <si>
    <t>596911212</t>
  </si>
  <si>
    <t>Kladenie zámkovej dlažby  pre peších nad 20 m2</t>
  </si>
  <si>
    <t>-881898910</t>
  </si>
  <si>
    <t>9</t>
  </si>
  <si>
    <t>M</t>
  </si>
  <si>
    <t>5921953100</t>
  </si>
  <si>
    <t>676786945</t>
  </si>
  <si>
    <t>10</t>
  </si>
  <si>
    <t>632456121</t>
  </si>
  <si>
    <t>Poter pieskovocementový stupňov (600kg cem./m3) hladený dreveným hladidlom hr. 20 mm</t>
  </si>
  <si>
    <t>-1786642755</t>
  </si>
  <si>
    <t>11</t>
  </si>
  <si>
    <t>899304111</t>
  </si>
  <si>
    <t>Osadenie poklopu železobetónového vrátane rámu akejkoľvek hmotnosti</t>
  </si>
  <si>
    <t>ks</t>
  </si>
  <si>
    <t>31058734</t>
  </si>
  <si>
    <t>12</t>
  </si>
  <si>
    <t>5922571000</t>
  </si>
  <si>
    <t>Prefabrikát betónový - zákrytová studňová doska</t>
  </si>
  <si>
    <t>1643129407</t>
  </si>
  <si>
    <t>13</t>
  </si>
  <si>
    <t>916561111</t>
  </si>
  <si>
    <t xml:space="preserve">Osadenie záhon. obrubníka betón., do lôžka z bet. pros. tr. C 10/12,5 s bočnou oporou </t>
  </si>
  <si>
    <t>-1475509175</t>
  </si>
  <si>
    <t>14</t>
  </si>
  <si>
    <t>5921954660</t>
  </si>
  <si>
    <t>24796097</t>
  </si>
  <si>
    <t>15</t>
  </si>
  <si>
    <t>918101111</t>
  </si>
  <si>
    <t>Lôžko pod obrubníky, krajníky alebo obruby z dlažob. kociek z betónu prostého tr. C 10/12,5</t>
  </si>
  <si>
    <t>576806110</t>
  </si>
  <si>
    <t>16</t>
  </si>
  <si>
    <t>919735122</t>
  </si>
  <si>
    <t>Rezanie betónového krytu alebo podkladu tr. nad C 12/15 hr. nad 50 do 100 mm</t>
  </si>
  <si>
    <t>-691536990</t>
  </si>
  <si>
    <t>17</t>
  </si>
  <si>
    <t>935112111</t>
  </si>
  <si>
    <t xml:space="preserve">Osadenie priekop. žľabu z betón. priekopových tvárnic šírky do 500 mm do betónu C 10/12,5 </t>
  </si>
  <si>
    <t>706888681</t>
  </si>
  <si>
    <t>18</t>
  </si>
  <si>
    <t>5922764100</t>
  </si>
  <si>
    <t>Tvárnica - žľabovka 50x20x8</t>
  </si>
  <si>
    <t>-2007428936</t>
  </si>
  <si>
    <t>19</t>
  </si>
  <si>
    <t>935112211</t>
  </si>
  <si>
    <t>Úprava odvodňovacieho žľabu</t>
  </si>
  <si>
    <t>782511771</t>
  </si>
  <si>
    <t>952901411</t>
  </si>
  <si>
    <t>Vyčistenie po stavebných prácach</t>
  </si>
  <si>
    <t>-232629703</t>
  </si>
  <si>
    <t>21</t>
  </si>
  <si>
    <t>974042565</t>
  </si>
  <si>
    <t>Vysekanie rýh v betónovej dlažbe do hĺbky 150mm a šírky do 200mm,  -0,06600t</t>
  </si>
  <si>
    <t>1483579077</t>
  </si>
  <si>
    <t>22</t>
  </si>
  <si>
    <t>998223011</t>
  </si>
  <si>
    <t>Presun hmôt pre pozemné komunikácie s krytom dláždeným (822 2.3, 822 5.3) akejkoľvek dĺžky objektu</t>
  </si>
  <si>
    <t>t</t>
  </si>
  <si>
    <t>-1239990073</t>
  </si>
  <si>
    <t>23</t>
  </si>
  <si>
    <t>711113131</t>
  </si>
  <si>
    <t>-1810857855</t>
  </si>
  <si>
    <t>24</t>
  </si>
  <si>
    <t>711142101</t>
  </si>
  <si>
    <t>614561346</t>
  </si>
  <si>
    <t>25</t>
  </si>
  <si>
    <t>998711201</t>
  </si>
  <si>
    <t>Presun hmôt pre izoláciu proti vode v objektoch výšky do 6 m</t>
  </si>
  <si>
    <t>%</t>
  </si>
  <si>
    <t>1788936145</t>
  </si>
  <si>
    <t>26</t>
  </si>
  <si>
    <t>764327220</t>
  </si>
  <si>
    <t>Oplechovanie z pozinkovaného farbeného PZf plechu - bočné steny schodov</t>
  </si>
  <si>
    <t>-1071884599</t>
  </si>
  <si>
    <t>27</t>
  </si>
  <si>
    <t>998764201</t>
  </si>
  <si>
    <t>Presun hmôt pre konštrukcie klampiarske v objektoch výšky do 6 m</t>
  </si>
  <si>
    <t>1830828598</t>
  </si>
  <si>
    <t>28</t>
  </si>
  <si>
    <t>771275307</t>
  </si>
  <si>
    <t>Montáž obkladov schodiskových stupňov dlaždicami do flexibilného tmelu veľ. 300 x 300 mm</t>
  </si>
  <si>
    <t>-993318439</t>
  </si>
  <si>
    <t>29</t>
  </si>
  <si>
    <t>771275901</t>
  </si>
  <si>
    <t>Montáž profilu schodiskovej hrany</t>
  </si>
  <si>
    <t>1479195353</t>
  </si>
  <si>
    <t>30</t>
  </si>
  <si>
    <t>5978650460</t>
  </si>
  <si>
    <t>Schodisková hrana dl. 2,5 m</t>
  </si>
  <si>
    <t>32</t>
  </si>
  <si>
    <t>-769663577</t>
  </si>
  <si>
    <t>31</t>
  </si>
  <si>
    <t>771415014</t>
  </si>
  <si>
    <t>Montáž soklíkov z obkladačiek do tmelu veľ. 200 x 100 mm</t>
  </si>
  <si>
    <t>1355972</t>
  </si>
  <si>
    <t>771576109</t>
  </si>
  <si>
    <t>Montáž podláh z dlaždíc keramických do tmelu flexibilného mrazuvzdorného veľ. 300 x 300 mm</t>
  </si>
  <si>
    <t>1100157871</t>
  </si>
  <si>
    <t>33</t>
  </si>
  <si>
    <t>5978650320</t>
  </si>
  <si>
    <t>Dlaždice, rozmer 297x297x8 mm, mrazuvzdorné a s nešmykovou povrchovou úpravou</t>
  </si>
  <si>
    <t>-830512049</t>
  </si>
  <si>
    <t>34</t>
  </si>
  <si>
    <t>771576133</t>
  </si>
  <si>
    <t>Spojovací mostík pod dlažbu</t>
  </si>
  <si>
    <t>472813132</t>
  </si>
  <si>
    <t>35</t>
  </si>
  <si>
    <t>998771201</t>
  </si>
  <si>
    <t>Presun hmôt pre podlahy z dlaždíc v objektoch výšky do 6m</t>
  </si>
  <si>
    <t>1432376715</t>
  </si>
  <si>
    <t>Okapové chodníky a spevnené plochy</t>
  </si>
  <si>
    <t>Obec Čaklov</t>
  </si>
  <si>
    <t>Dlažba betónová HOLAND 20x10x4 cm, alebo ekvivalent</t>
  </si>
  <si>
    <t>Premac  OBRUBNÍK PARKOVÝ 100x20x5 cm SIVY, alebo ekvivalent</t>
  </si>
  <si>
    <t>Izolácie proti zemnej vlhkosti a povrchovej vode AQUAFIN 2K na ploche vodorovnej, alebo ekvivalent</t>
  </si>
  <si>
    <t>Izolácia proti zemnej vlhkosti s protiradarovou odolnosťou FONDALINE S šírka 2 m zvislá, alebo ekvivalent</t>
  </si>
  <si>
    <t>1 - Okapové chodníky a vonkajšie schody, Kultúrny dom Čaklov</t>
  </si>
  <si>
    <t xml:space="preserve">                                               ROZPOČET                                Príloha č.1</t>
  </si>
  <si>
    <t xml:space="preserve">                                 KRYCÍ LIST ROZPOČTU                          Príloha č. 1</t>
  </si>
  <si>
    <t xml:space="preserve">                                          REKAPITULÁCIA ROZPOČTU        Príloha č.1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</si>
</sst>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26">
    <font>
      <sz val="8"/>
      <name val="Trebuchet MS"/>
      <family val="2"/>
    </font>
    <font>
      <sz val="8"/>
      <color indexed="55"/>
      <name val="Trebuchet MS"/>
    </font>
    <font>
      <sz val="9"/>
      <name val="Trebuchet MS"/>
    </font>
    <font>
      <b/>
      <sz val="12"/>
      <name val="Trebuchet MS"/>
    </font>
    <font>
      <sz val="12"/>
      <color indexed="56"/>
      <name val="Trebuchet MS"/>
    </font>
    <font>
      <sz val="10"/>
      <color indexed="56"/>
      <name val="Trebuchet MS"/>
    </font>
    <font>
      <sz val="8"/>
      <color indexed="56"/>
      <name val="Trebuchet MS"/>
    </font>
    <font>
      <sz val="10"/>
      <name val="Trebuchet MS"/>
    </font>
    <font>
      <sz val="10"/>
      <color indexed="16"/>
      <name val="Trebuchet MS"/>
    </font>
    <font>
      <u/>
      <sz val="10"/>
      <color indexed="12"/>
      <name val="Trebuchet MS"/>
    </font>
    <font>
      <sz val="8"/>
      <color indexed="48"/>
      <name val="Trebuchet MS"/>
    </font>
    <font>
      <b/>
      <sz val="16"/>
      <name val="Trebuchet MS"/>
    </font>
    <font>
      <sz val="9"/>
      <color indexed="55"/>
      <name val="Trebuchet MS"/>
    </font>
    <font>
      <sz val="10"/>
      <color indexed="63"/>
      <name val="Trebuchet MS"/>
    </font>
    <font>
      <b/>
      <sz val="10"/>
      <name val="Trebuchet MS"/>
    </font>
    <font>
      <b/>
      <sz val="10"/>
      <color indexed="63"/>
      <name val="Trebuchet MS"/>
    </font>
    <font>
      <sz val="10"/>
      <color indexed="55"/>
      <name val="Trebuchet MS"/>
    </font>
    <font>
      <b/>
      <sz val="12"/>
      <color indexed="16"/>
      <name val="Trebuchet MS"/>
    </font>
    <font>
      <b/>
      <sz val="12"/>
      <color indexed="16"/>
      <name val="Trebuchet MS"/>
    </font>
    <font>
      <b/>
      <sz val="12"/>
      <color indexed="16"/>
      <name val="Trebuchet MS"/>
    </font>
    <font>
      <b/>
      <sz val="8"/>
      <color indexed="16"/>
      <name val="Trebuchet MS"/>
    </font>
    <font>
      <sz val="9"/>
      <color indexed="8"/>
      <name val="Trebuchet MS"/>
    </font>
    <font>
      <sz val="8"/>
      <color indexed="16"/>
      <name val="Trebuchet MS"/>
    </font>
    <font>
      <b/>
      <sz val="8"/>
      <name val="Trebuchet MS"/>
    </font>
    <font>
      <i/>
      <sz val="8"/>
      <color indexed="12"/>
      <name val="Trebuchet MS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71">
    <xf numFmtId="0" fontId="0" fillId="0" borderId="0" xfId="0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9" fillId="2" borderId="0" xfId="1" applyFont="1" applyFill="1" applyAlignment="1" applyProtection="1">
      <alignment vertical="center"/>
    </xf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0" fillId="0" borderId="0" xfId="0" applyFont="1" applyAlignment="1">
      <alignment horizontal="left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16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0" fillId="2" borderId="0" xfId="0" applyFill="1" applyProtection="1"/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4" borderId="7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2" fillId="0" borderId="9" xfId="0" applyNumberFormat="1" applyFont="1" applyBorder="1" applyAlignment="1"/>
    <xf numFmtId="166" fontId="22" fillId="0" borderId="10" xfId="0" applyNumberFormat="1" applyFont="1" applyBorder="1" applyAlignment="1"/>
    <xf numFmtId="167" fontId="23" fillId="0" borderId="0" xfId="0" applyNumberFormat="1" applyFont="1" applyAlignment="1">
      <alignment vertical="center"/>
    </xf>
    <xf numFmtId="0" fontId="6" fillId="0" borderId="4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5" xfId="0" applyFont="1" applyBorder="1" applyAlignment="1"/>
    <xf numFmtId="0" fontId="6" fillId="0" borderId="11" xfId="0" applyFont="1" applyBorder="1" applyAlignment="1"/>
    <xf numFmtId="166" fontId="6" fillId="0" borderId="0" xfId="0" applyNumberFormat="1" applyFont="1" applyBorder="1" applyAlignment="1"/>
    <xf numFmtId="166" fontId="6" fillId="0" borderId="12" xfId="0" applyNumberFormat="1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0" fontId="1" fillId="3" borderId="22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2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165" fontId="2" fillId="3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3" fillId="4" borderId="7" xfId="0" applyNumberFormat="1" applyFont="1" applyFill="1" applyBorder="1" applyAlignment="1">
      <alignment vertical="center"/>
    </xf>
    <xf numFmtId="4" fontId="3" fillId="4" borderId="23" xfId="0" applyNumberFormat="1" applyFont="1" applyFill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7" fontId="0" fillId="0" borderId="22" xfId="0" applyNumberFormat="1" applyFont="1" applyBorder="1" applyAlignment="1" applyProtection="1">
      <alignment vertical="center"/>
      <protection locked="0"/>
    </xf>
    <xf numFmtId="167" fontId="5" fillId="0" borderId="14" xfId="0" applyNumberFormat="1" applyFont="1" applyBorder="1" applyAlignment="1"/>
    <xf numFmtId="167" fontId="5" fillId="0" borderId="14" xfId="0" applyNumberFormat="1" applyFont="1" applyBorder="1" applyAlignment="1">
      <alignment vertical="center"/>
    </xf>
    <xf numFmtId="167" fontId="5" fillId="0" borderId="20" xfId="0" applyNumberFormat="1" applyFont="1" applyBorder="1" applyAlignment="1"/>
    <xf numFmtId="167" fontId="5" fillId="0" borderId="20" xfId="0" applyNumberFormat="1" applyFont="1" applyBorder="1" applyAlignment="1">
      <alignment vertical="center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167" fontId="4" fillId="0" borderId="9" xfId="0" applyNumberFormat="1" applyFont="1" applyBorder="1" applyAlignment="1"/>
    <xf numFmtId="167" fontId="4" fillId="0" borderId="9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167" fontId="24" fillId="0" borderId="22" xfId="0" applyNumberFormat="1" applyFont="1" applyBorder="1" applyAlignment="1" applyProtection="1">
      <alignment vertical="center"/>
      <protection locked="0"/>
    </xf>
    <xf numFmtId="167" fontId="24" fillId="3" borderId="22" xfId="0" applyNumberFormat="1" applyFont="1" applyFill="1" applyBorder="1" applyAlignment="1" applyProtection="1">
      <alignment vertical="center"/>
      <protection locked="0"/>
    </xf>
    <xf numFmtId="4" fontId="5" fillId="3" borderId="0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2" fillId="4" borderId="20" xfId="0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vertical="center"/>
    </xf>
    <xf numFmtId="167" fontId="4" fillId="0" borderId="0" xfId="0" applyNumberFormat="1" applyFont="1" applyBorder="1" applyAlignment="1"/>
    <xf numFmtId="0" fontId="9" fillId="2" borderId="0" xfId="1" applyFont="1" applyFill="1" applyAlignment="1" applyProtection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4" fontId="17" fillId="4" borderId="0" xfId="0" applyNumberFormat="1" applyFont="1" applyFill="1" applyBorder="1" applyAlignment="1">
      <alignment vertical="center"/>
    </xf>
    <xf numFmtId="167" fontId="17" fillId="0" borderId="9" xfId="0" applyNumberFormat="1" applyFont="1" applyBorder="1" applyAlignment="1"/>
    <xf numFmtId="167" fontId="3" fillId="0" borderId="9" xfId="0" applyNumberFormat="1" applyFont="1" applyBorder="1" applyAlignment="1">
      <alignment vertical="center"/>
    </xf>
    <xf numFmtId="167" fontId="4" fillId="0" borderId="0" xfId="0" applyNumberFormat="1" applyFont="1" applyBorder="1" applyAlignment="1">
      <alignment vertical="center"/>
    </xf>
    <xf numFmtId="0" fontId="21" fillId="4" borderId="20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0" fillId="0" borderId="0" xfId="0"/>
    <xf numFmtId="0" fontId="2" fillId="4" borderId="21" xfId="0" applyFont="1" applyFill="1" applyBorder="1" applyAlignment="1">
      <alignment horizontal="center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5" name="Picture 1">
          <a:hlinkClick xmlns:r="http://schemas.openxmlformats.org/officeDocument/2006/relationships" r:id="rId1" tooltip="https://www.kros.sk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6"/>
  <sheetViews>
    <sheetView showGridLines="0" tabSelected="1" workbookViewId="0">
      <pane ySplit="1" topLeftCell="A76" activePane="bottomLeft" state="frozen"/>
      <selection pane="bottomLeft" activeCell="C76" sqref="C76:Q7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66" ht="21.75" customHeight="1">
      <c r="A1" s="56"/>
      <c r="B1" s="6"/>
      <c r="C1" s="6"/>
      <c r="D1" s="7" t="s">
        <v>0</v>
      </c>
      <c r="E1" s="6"/>
      <c r="F1" s="8" t="s">
        <v>46</v>
      </c>
      <c r="G1" s="8"/>
      <c r="H1" s="158" t="s">
        <v>47</v>
      </c>
      <c r="I1" s="158"/>
      <c r="J1" s="158"/>
      <c r="K1" s="158"/>
      <c r="L1" s="8" t="s">
        <v>48</v>
      </c>
      <c r="M1" s="6"/>
      <c r="N1" s="6"/>
      <c r="O1" s="7" t="s">
        <v>49</v>
      </c>
      <c r="P1" s="6"/>
      <c r="Q1" s="6"/>
      <c r="R1" s="6"/>
      <c r="S1" s="8" t="s">
        <v>50</v>
      </c>
      <c r="T1" s="8"/>
      <c r="U1" s="56"/>
      <c r="V1" s="5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ht="36.950000000000003" customHeight="1">
      <c r="C2" s="121" t="s">
        <v>3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S2" s="168" t="s">
        <v>4</v>
      </c>
      <c r="T2" s="169"/>
      <c r="U2" s="169"/>
      <c r="V2" s="169"/>
      <c r="W2" s="169"/>
      <c r="X2" s="169"/>
      <c r="Y2" s="169"/>
      <c r="Z2" s="169"/>
      <c r="AA2" s="169"/>
      <c r="AB2" s="169"/>
      <c r="AC2" s="169"/>
      <c r="AT2" s="10" t="s">
        <v>41</v>
      </c>
    </row>
    <row r="3" spans="1:66" ht="6.9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39</v>
      </c>
    </row>
    <row r="4" spans="1:66" ht="36.950000000000003" customHeight="1">
      <c r="B4" s="14"/>
      <c r="C4" s="123" t="s">
        <v>241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5"/>
      <c r="T4" s="16" t="s">
        <v>6</v>
      </c>
      <c r="AT4" s="10" t="s">
        <v>2</v>
      </c>
    </row>
    <row r="5" spans="1:66" ht="6.95" customHeight="1">
      <c r="B5" s="14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5"/>
    </row>
    <row r="6" spans="1:66" ht="25.35" customHeight="1">
      <c r="B6" s="14"/>
      <c r="C6" s="17"/>
      <c r="D6" s="20" t="s">
        <v>7</v>
      </c>
      <c r="E6" s="17"/>
      <c r="F6" s="125" t="s">
        <v>233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7"/>
      <c r="R6" s="15"/>
    </row>
    <row r="7" spans="1:66" s="1" customFormat="1" ht="32.85" customHeight="1">
      <c r="B7" s="22"/>
      <c r="C7" s="23"/>
      <c r="D7" s="19" t="s">
        <v>51</v>
      </c>
      <c r="E7" s="23"/>
      <c r="F7" s="127" t="s">
        <v>239</v>
      </c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23"/>
      <c r="R7" s="24"/>
    </row>
    <row r="8" spans="1:66" s="1" customFormat="1" ht="14.45" customHeight="1">
      <c r="B8" s="22"/>
      <c r="C8" s="23"/>
      <c r="D8" s="20" t="s">
        <v>8</v>
      </c>
      <c r="E8" s="23"/>
      <c r="F8" s="18" t="s">
        <v>1</v>
      </c>
      <c r="G8" s="23"/>
      <c r="H8" s="23"/>
      <c r="I8" s="23"/>
      <c r="J8" s="23"/>
      <c r="K8" s="23"/>
      <c r="L8" s="23"/>
      <c r="M8" s="20" t="s">
        <v>9</v>
      </c>
      <c r="N8" s="23"/>
      <c r="O8" s="18" t="s">
        <v>1</v>
      </c>
      <c r="P8" s="23"/>
      <c r="Q8" s="23"/>
      <c r="R8" s="24"/>
    </row>
    <row r="9" spans="1:66" s="1" customFormat="1" ht="14.45" customHeight="1">
      <c r="B9" s="22"/>
      <c r="C9" s="23"/>
      <c r="D9" s="20" t="s">
        <v>10</v>
      </c>
      <c r="E9" s="23"/>
      <c r="F9" s="18" t="s">
        <v>11</v>
      </c>
      <c r="G9" s="23"/>
      <c r="H9" s="23"/>
      <c r="I9" s="23"/>
      <c r="J9" s="23"/>
      <c r="K9" s="23"/>
      <c r="L9" s="23"/>
      <c r="M9" s="20" t="s">
        <v>12</v>
      </c>
      <c r="N9" s="23"/>
      <c r="O9" s="116" t="e">
        <f>#REF!</f>
        <v>#REF!</v>
      </c>
      <c r="P9" s="117"/>
      <c r="Q9" s="23"/>
      <c r="R9" s="24"/>
    </row>
    <row r="10" spans="1:66" s="1" customFormat="1" ht="10.9" customHeight="1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</row>
    <row r="11" spans="1:66" s="1" customFormat="1" ht="14.45" customHeight="1">
      <c r="B11" s="22"/>
      <c r="C11" s="23"/>
      <c r="D11" s="20" t="s">
        <v>13</v>
      </c>
      <c r="E11" s="23"/>
      <c r="F11" s="113" t="s">
        <v>234</v>
      </c>
      <c r="G11" s="23"/>
      <c r="H11" s="23"/>
      <c r="I11" s="23"/>
      <c r="J11" s="23"/>
      <c r="K11" s="23"/>
      <c r="L11" s="23"/>
      <c r="M11" s="20" t="s">
        <v>14</v>
      </c>
      <c r="N11" s="23"/>
      <c r="O11" s="114" t="e">
        <f>IF(#REF!="","",#REF!)</f>
        <v>#REF!</v>
      </c>
      <c r="P11" s="114"/>
      <c r="Q11" s="23"/>
      <c r="R11" s="24"/>
    </row>
    <row r="12" spans="1:66" s="1" customFormat="1" ht="18" customHeight="1">
      <c r="B12" s="22"/>
      <c r="C12" s="23"/>
      <c r="D12" s="23"/>
      <c r="E12" s="18"/>
      <c r="F12" s="23"/>
      <c r="G12" s="23"/>
      <c r="H12" s="23"/>
      <c r="I12" s="23"/>
      <c r="J12" s="23"/>
      <c r="K12" s="23"/>
      <c r="L12" s="23"/>
      <c r="M12" s="20" t="s">
        <v>15</v>
      </c>
      <c r="N12" s="23"/>
      <c r="O12" s="114" t="e">
        <f>IF(#REF!="","",#REF!)</f>
        <v>#REF!</v>
      </c>
      <c r="P12" s="114"/>
      <c r="Q12" s="23"/>
      <c r="R12" s="24"/>
    </row>
    <row r="13" spans="1:66" s="1" customFormat="1" ht="6.95" customHeight="1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</row>
    <row r="14" spans="1:66" s="1" customFormat="1" ht="14.45" customHeight="1">
      <c r="B14" s="22"/>
      <c r="C14" s="23"/>
      <c r="D14" s="20" t="s">
        <v>16</v>
      </c>
      <c r="E14" s="23"/>
      <c r="F14" s="23"/>
      <c r="G14" s="23"/>
      <c r="H14" s="23"/>
      <c r="I14" s="23"/>
      <c r="J14" s="23"/>
      <c r="K14" s="23"/>
      <c r="L14" s="23"/>
      <c r="M14" s="20" t="s">
        <v>14</v>
      </c>
      <c r="N14" s="23"/>
      <c r="O14" s="115" t="e">
        <f>IF(#REF!="","",#REF!)</f>
        <v>#REF!</v>
      </c>
      <c r="P14" s="114"/>
      <c r="Q14" s="23"/>
      <c r="R14" s="24"/>
    </row>
    <row r="15" spans="1:66" s="1" customFormat="1" ht="18" customHeight="1">
      <c r="B15" s="22"/>
      <c r="C15" s="23"/>
      <c r="D15" s="23"/>
      <c r="E15" s="115" t="e">
        <f>IF(#REF!="","",#REF!)</f>
        <v>#REF!</v>
      </c>
      <c r="F15" s="120"/>
      <c r="G15" s="120"/>
      <c r="H15" s="120"/>
      <c r="I15" s="120"/>
      <c r="J15" s="120"/>
      <c r="K15" s="120"/>
      <c r="L15" s="120"/>
      <c r="M15" s="20" t="s">
        <v>15</v>
      </c>
      <c r="N15" s="23"/>
      <c r="O15" s="115" t="e">
        <f>IF(#REF!="","",#REF!)</f>
        <v>#REF!</v>
      </c>
      <c r="P15" s="114"/>
      <c r="Q15" s="23"/>
      <c r="R15" s="24"/>
    </row>
    <row r="16" spans="1:66" s="1" customFormat="1" ht="6.95" customHeight="1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</row>
    <row r="17" spans="2:18" s="1" customFormat="1" ht="14.45" customHeight="1">
      <c r="B17" s="22"/>
      <c r="C17" s="23"/>
      <c r="D17" s="20" t="s">
        <v>17</v>
      </c>
      <c r="E17" s="23"/>
      <c r="F17" s="23"/>
      <c r="G17" s="23"/>
      <c r="H17" s="23"/>
      <c r="I17" s="23"/>
      <c r="J17" s="23"/>
      <c r="K17" s="23"/>
      <c r="L17" s="23"/>
      <c r="M17" s="20" t="s">
        <v>14</v>
      </c>
      <c r="N17" s="23"/>
      <c r="O17" s="114" t="e">
        <f>IF(#REF!="","",#REF!)</f>
        <v>#REF!</v>
      </c>
      <c r="P17" s="114"/>
      <c r="Q17" s="23"/>
      <c r="R17" s="24"/>
    </row>
    <row r="18" spans="2:18" s="1" customFormat="1" ht="18" customHeight="1">
      <c r="B18" s="22"/>
      <c r="C18" s="23"/>
      <c r="D18" s="23"/>
      <c r="E18" s="18" t="e">
        <f>IF(#REF!="","",#REF!)</f>
        <v>#REF!</v>
      </c>
      <c r="F18" s="23"/>
      <c r="G18" s="23"/>
      <c r="H18" s="23"/>
      <c r="I18" s="23"/>
      <c r="J18" s="23"/>
      <c r="K18" s="23"/>
      <c r="L18" s="23"/>
      <c r="M18" s="20" t="s">
        <v>15</v>
      </c>
      <c r="N18" s="23"/>
      <c r="O18" s="114" t="e">
        <f>IF(#REF!="","",#REF!)</f>
        <v>#REF!</v>
      </c>
      <c r="P18" s="114"/>
      <c r="Q18" s="23"/>
      <c r="R18" s="24"/>
    </row>
    <row r="19" spans="2:18" s="1" customFormat="1" ht="6.95" customHeight="1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</row>
    <row r="20" spans="2:18" s="1" customFormat="1" ht="14.45" customHeight="1">
      <c r="B20" s="22"/>
      <c r="C20" s="23"/>
      <c r="D20" s="20" t="s">
        <v>18</v>
      </c>
      <c r="E20" s="23"/>
      <c r="F20" s="23"/>
      <c r="G20" s="23"/>
      <c r="H20" s="23"/>
      <c r="I20" s="23"/>
      <c r="J20" s="23"/>
      <c r="K20" s="23"/>
      <c r="L20" s="23"/>
      <c r="M20" s="20" t="s">
        <v>14</v>
      </c>
      <c r="N20" s="23"/>
      <c r="O20" s="114" t="e">
        <f>IF(#REF!="","",#REF!)</f>
        <v>#REF!</v>
      </c>
      <c r="P20" s="114"/>
      <c r="Q20" s="23"/>
      <c r="R20" s="24"/>
    </row>
    <row r="21" spans="2:18" s="1" customFormat="1" ht="18" customHeight="1">
      <c r="B21" s="22"/>
      <c r="C21" s="23"/>
      <c r="D21" s="23"/>
      <c r="E21" s="18" t="e">
        <f>IF(#REF!="","",#REF!)</f>
        <v>#REF!</v>
      </c>
      <c r="F21" s="23"/>
      <c r="G21" s="23"/>
      <c r="H21" s="23"/>
      <c r="I21" s="23"/>
      <c r="J21" s="23"/>
      <c r="K21" s="23"/>
      <c r="L21" s="23"/>
      <c r="M21" s="20" t="s">
        <v>15</v>
      </c>
      <c r="N21" s="23"/>
      <c r="O21" s="114" t="e">
        <f>IF(#REF!="","",#REF!)</f>
        <v>#REF!</v>
      </c>
      <c r="P21" s="114"/>
      <c r="Q21" s="23"/>
      <c r="R21" s="24"/>
    </row>
    <row r="22" spans="2:18" s="1" customFormat="1" ht="6.95" customHeight="1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</row>
    <row r="23" spans="2:18" s="1" customFormat="1" ht="14.45" customHeight="1">
      <c r="B23" s="22"/>
      <c r="C23" s="23"/>
      <c r="D23" s="20" t="s">
        <v>19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</row>
    <row r="24" spans="2:18" s="1" customFormat="1" ht="22.5" customHeight="1">
      <c r="B24" s="22"/>
      <c r="C24" s="23"/>
      <c r="D24" s="23"/>
      <c r="E24" s="118" t="s">
        <v>1</v>
      </c>
      <c r="F24" s="118"/>
      <c r="G24" s="118"/>
      <c r="H24" s="118"/>
      <c r="I24" s="118"/>
      <c r="J24" s="118"/>
      <c r="K24" s="118"/>
      <c r="L24" s="118"/>
      <c r="M24" s="23"/>
      <c r="N24" s="23"/>
      <c r="O24" s="23"/>
      <c r="P24" s="23"/>
      <c r="Q24" s="23"/>
      <c r="R24" s="24"/>
    </row>
    <row r="25" spans="2:18" s="1" customFormat="1" ht="6.95" customHeight="1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</row>
    <row r="26" spans="2:18" s="1" customFormat="1" ht="6.95" customHeight="1">
      <c r="B26" s="22"/>
      <c r="C26" s="2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23"/>
      <c r="R26" s="24"/>
    </row>
    <row r="27" spans="2:18" s="1" customFormat="1" ht="14.45" customHeight="1">
      <c r="B27" s="22"/>
      <c r="C27" s="23"/>
      <c r="D27" s="57" t="s">
        <v>52</v>
      </c>
      <c r="E27" s="23"/>
      <c r="F27" s="23"/>
      <c r="G27" s="23"/>
      <c r="H27" s="23"/>
      <c r="I27" s="23"/>
      <c r="J27" s="23"/>
      <c r="K27" s="23"/>
      <c r="L27" s="23"/>
      <c r="M27" s="119" t="e">
        <f>N88</f>
        <v>#REF!</v>
      </c>
      <c r="N27" s="119"/>
      <c r="O27" s="119"/>
      <c r="P27" s="119"/>
      <c r="Q27" s="23"/>
      <c r="R27" s="24"/>
    </row>
    <row r="28" spans="2:18" s="1" customFormat="1" ht="14.45" customHeight="1">
      <c r="B28" s="22"/>
      <c r="C28" s="23"/>
      <c r="D28" s="21" t="s">
        <v>44</v>
      </c>
      <c r="E28" s="23"/>
      <c r="F28" s="23"/>
      <c r="G28" s="23"/>
      <c r="H28" s="23"/>
      <c r="I28" s="23"/>
      <c r="J28" s="23"/>
      <c r="K28" s="23"/>
      <c r="L28" s="23"/>
      <c r="M28" s="119" t="e">
        <f>N103</f>
        <v>#REF!</v>
      </c>
      <c r="N28" s="119"/>
      <c r="O28" s="119"/>
      <c r="P28" s="119"/>
      <c r="Q28" s="23"/>
      <c r="R28" s="24"/>
    </row>
    <row r="29" spans="2:18" s="1" customFormat="1" ht="6.95" customHeight="1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4"/>
    </row>
    <row r="30" spans="2:18" s="1" customFormat="1" ht="25.35" customHeight="1">
      <c r="B30" s="22"/>
      <c r="C30" s="23"/>
      <c r="D30" s="58" t="s">
        <v>20</v>
      </c>
      <c r="E30" s="23"/>
      <c r="F30" s="23"/>
      <c r="G30" s="23"/>
      <c r="H30" s="23"/>
      <c r="I30" s="23"/>
      <c r="J30" s="23"/>
      <c r="K30" s="23"/>
      <c r="L30" s="23"/>
      <c r="M30" s="149" t="e">
        <f>ROUND(M27+M28,2)</f>
        <v>#REF!</v>
      </c>
      <c r="N30" s="128"/>
      <c r="O30" s="128"/>
      <c r="P30" s="128"/>
      <c r="Q30" s="23"/>
      <c r="R30" s="24"/>
    </row>
    <row r="31" spans="2:18" s="1" customFormat="1" ht="6.95" customHeight="1">
      <c r="B31" s="22"/>
      <c r="C31" s="2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23"/>
      <c r="R31" s="24"/>
    </row>
    <row r="32" spans="2:18" s="1" customFormat="1" ht="14.45" customHeight="1">
      <c r="B32" s="22"/>
      <c r="C32" s="23"/>
      <c r="D32" s="25" t="s">
        <v>21</v>
      </c>
      <c r="E32" s="25" t="s">
        <v>22</v>
      </c>
      <c r="F32" s="26">
        <v>0.2</v>
      </c>
      <c r="G32" s="59" t="s">
        <v>23</v>
      </c>
      <c r="H32" s="129" t="e">
        <f>ROUND((((SUM(BE103:BE110)+SUM(BE128:BE175))+SUM(#REF!))),2)</f>
        <v>#REF!</v>
      </c>
      <c r="I32" s="128"/>
      <c r="J32" s="128"/>
      <c r="K32" s="23"/>
      <c r="L32" s="23"/>
      <c r="M32" s="129" t="e">
        <f>ROUND(((ROUND((SUM(BE103:BE110)+SUM(BE128:BE175)), 2)*F32)+SUM(#REF!)*F32),2)</f>
        <v>#REF!</v>
      </c>
      <c r="N32" s="128"/>
      <c r="O32" s="128"/>
      <c r="P32" s="128"/>
      <c r="Q32" s="23"/>
      <c r="R32" s="24"/>
    </row>
    <row r="33" spans="2:18" s="1" customFormat="1" ht="14.45" customHeight="1">
      <c r="B33" s="22"/>
      <c r="C33" s="23"/>
      <c r="D33" s="23"/>
      <c r="E33" s="25" t="s">
        <v>24</v>
      </c>
      <c r="F33" s="26">
        <v>0.2</v>
      </c>
      <c r="G33" s="59" t="s">
        <v>23</v>
      </c>
      <c r="H33" s="129" t="e">
        <f>ROUND((((SUM(BF103:BF110)+SUM(BF128:BF175))+SUM(#REF!))),2)</f>
        <v>#REF!</v>
      </c>
      <c r="I33" s="128"/>
      <c r="J33" s="128"/>
      <c r="K33" s="23"/>
      <c r="L33" s="23"/>
      <c r="M33" s="129" t="e">
        <f>ROUND(((ROUND((SUM(BF103:BF110)+SUM(BF128:BF175)), 2)*F33)+SUM(#REF!)*F33),2)</f>
        <v>#REF!</v>
      </c>
      <c r="N33" s="128"/>
      <c r="O33" s="128"/>
      <c r="P33" s="128"/>
      <c r="Q33" s="23"/>
      <c r="R33" s="24"/>
    </row>
    <row r="34" spans="2:18" s="1" customFormat="1" ht="14.45" hidden="1" customHeight="1">
      <c r="B34" s="22"/>
      <c r="C34" s="23"/>
      <c r="D34" s="23"/>
      <c r="E34" s="25" t="s">
        <v>25</v>
      </c>
      <c r="F34" s="26">
        <v>0.2</v>
      </c>
      <c r="G34" s="59" t="s">
        <v>23</v>
      </c>
      <c r="H34" s="129" t="e">
        <f>ROUND((((SUM(BG103:BG110)+SUM(BG128:BG175))+SUM(#REF!))),2)</f>
        <v>#REF!</v>
      </c>
      <c r="I34" s="128"/>
      <c r="J34" s="128"/>
      <c r="K34" s="23"/>
      <c r="L34" s="23"/>
      <c r="M34" s="129">
        <v>0</v>
      </c>
      <c r="N34" s="128"/>
      <c r="O34" s="128"/>
      <c r="P34" s="128"/>
      <c r="Q34" s="23"/>
      <c r="R34" s="24"/>
    </row>
    <row r="35" spans="2:18" s="1" customFormat="1" ht="14.45" hidden="1" customHeight="1">
      <c r="B35" s="22"/>
      <c r="C35" s="23"/>
      <c r="D35" s="23"/>
      <c r="E35" s="25" t="s">
        <v>26</v>
      </c>
      <c r="F35" s="26">
        <v>0.2</v>
      </c>
      <c r="G35" s="59" t="s">
        <v>23</v>
      </c>
      <c r="H35" s="129" t="e">
        <f>ROUND((((SUM(BH103:BH110)+SUM(BH128:BH175))+SUM(#REF!))),2)</f>
        <v>#REF!</v>
      </c>
      <c r="I35" s="128"/>
      <c r="J35" s="128"/>
      <c r="K35" s="23"/>
      <c r="L35" s="23"/>
      <c r="M35" s="129">
        <v>0</v>
      </c>
      <c r="N35" s="128"/>
      <c r="O35" s="128"/>
      <c r="P35" s="128"/>
      <c r="Q35" s="23"/>
      <c r="R35" s="24"/>
    </row>
    <row r="36" spans="2:18" s="1" customFormat="1" ht="14.45" hidden="1" customHeight="1">
      <c r="B36" s="22"/>
      <c r="C36" s="23"/>
      <c r="D36" s="23"/>
      <c r="E36" s="25" t="s">
        <v>27</v>
      </c>
      <c r="F36" s="26">
        <v>0</v>
      </c>
      <c r="G36" s="59" t="s">
        <v>23</v>
      </c>
      <c r="H36" s="129" t="e">
        <f>ROUND((((SUM(BI103:BI110)+SUM(BI128:BI175))+SUM(#REF!))),2)</f>
        <v>#REF!</v>
      </c>
      <c r="I36" s="128"/>
      <c r="J36" s="128"/>
      <c r="K36" s="23"/>
      <c r="L36" s="23"/>
      <c r="M36" s="129">
        <v>0</v>
      </c>
      <c r="N36" s="128"/>
      <c r="O36" s="128"/>
      <c r="P36" s="128"/>
      <c r="Q36" s="23"/>
      <c r="R36" s="24"/>
    </row>
    <row r="37" spans="2:18" s="1" customFormat="1" ht="6.95" customHeight="1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</row>
    <row r="38" spans="2:18" s="1" customFormat="1" ht="25.35" customHeight="1">
      <c r="B38" s="22"/>
      <c r="C38" s="28"/>
      <c r="D38" s="29" t="s">
        <v>28</v>
      </c>
      <c r="E38" s="30"/>
      <c r="F38" s="30"/>
      <c r="G38" s="60" t="s">
        <v>29</v>
      </c>
      <c r="H38" s="31" t="s">
        <v>30</v>
      </c>
      <c r="I38" s="30"/>
      <c r="J38" s="30"/>
      <c r="K38" s="30"/>
      <c r="L38" s="132" t="e">
        <f>SUM(M30:M36)</f>
        <v>#REF!</v>
      </c>
      <c r="M38" s="132"/>
      <c r="N38" s="132"/>
      <c r="O38" s="132"/>
      <c r="P38" s="133"/>
      <c r="Q38" s="28"/>
      <c r="R38" s="24"/>
    </row>
    <row r="39" spans="2:18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</row>
    <row r="40" spans="2:18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</row>
    <row r="41" spans="2:18">
      <c r="B41" s="14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5"/>
    </row>
    <row r="42" spans="2:18">
      <c r="B42" s="14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5"/>
    </row>
    <row r="43" spans="2:18">
      <c r="B43" s="14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5"/>
    </row>
    <row r="44" spans="2:18">
      <c r="B44" s="14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5"/>
    </row>
    <row r="45" spans="2:18">
      <c r="B45" s="1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5"/>
    </row>
    <row r="46" spans="2:18">
      <c r="B46" s="1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5"/>
    </row>
    <row r="47" spans="2:18">
      <c r="B47" s="14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5"/>
    </row>
    <row r="48" spans="2:18">
      <c r="B48" s="14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5"/>
    </row>
    <row r="49" spans="2:18">
      <c r="B49" s="14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5"/>
    </row>
    <row r="50" spans="2:18" s="1" customFormat="1" ht="15">
      <c r="B50" s="22"/>
      <c r="C50" s="23"/>
      <c r="D50" s="32" t="s">
        <v>31</v>
      </c>
      <c r="E50" s="33"/>
      <c r="F50" s="33"/>
      <c r="G50" s="33"/>
      <c r="H50" s="34"/>
      <c r="I50" s="23"/>
      <c r="J50" s="32" t="s">
        <v>32</v>
      </c>
      <c r="K50" s="33"/>
      <c r="L50" s="33"/>
      <c r="M50" s="33"/>
      <c r="N50" s="33"/>
      <c r="O50" s="33"/>
      <c r="P50" s="34"/>
      <c r="Q50" s="23"/>
      <c r="R50" s="24"/>
    </row>
    <row r="51" spans="2:18">
      <c r="B51" s="14"/>
      <c r="C51" s="17"/>
      <c r="D51" s="35"/>
      <c r="E51" s="17"/>
      <c r="F51" s="17"/>
      <c r="G51" s="17"/>
      <c r="H51" s="36"/>
      <c r="I51" s="17"/>
      <c r="J51" s="35"/>
      <c r="K51" s="17"/>
      <c r="L51" s="17"/>
      <c r="M51" s="17"/>
      <c r="N51" s="17"/>
      <c r="O51" s="17"/>
      <c r="P51" s="36"/>
      <c r="Q51" s="17"/>
      <c r="R51" s="15"/>
    </row>
    <row r="52" spans="2:18">
      <c r="B52" s="14"/>
      <c r="C52" s="17"/>
      <c r="D52" s="35"/>
      <c r="E52" s="17"/>
      <c r="F52" s="17"/>
      <c r="G52" s="17"/>
      <c r="H52" s="36"/>
      <c r="I52" s="17"/>
      <c r="J52" s="35"/>
      <c r="K52" s="17"/>
      <c r="L52" s="17"/>
      <c r="M52" s="17"/>
      <c r="N52" s="17"/>
      <c r="O52" s="17"/>
      <c r="P52" s="36"/>
      <c r="Q52" s="17"/>
      <c r="R52" s="15"/>
    </row>
    <row r="53" spans="2:18">
      <c r="B53" s="14"/>
      <c r="C53" s="17"/>
      <c r="D53" s="35"/>
      <c r="E53" s="17"/>
      <c r="F53" s="17"/>
      <c r="G53" s="17"/>
      <c r="H53" s="36"/>
      <c r="I53" s="17"/>
      <c r="J53" s="35"/>
      <c r="K53" s="17"/>
      <c r="L53" s="17"/>
      <c r="M53" s="17"/>
      <c r="N53" s="17"/>
      <c r="O53" s="17"/>
      <c r="P53" s="36"/>
      <c r="Q53" s="17"/>
      <c r="R53" s="15"/>
    </row>
    <row r="54" spans="2:18">
      <c r="B54" s="14"/>
      <c r="C54" s="17"/>
      <c r="D54" s="35"/>
      <c r="E54" s="17"/>
      <c r="F54" s="17"/>
      <c r="G54" s="17"/>
      <c r="H54" s="36"/>
      <c r="I54" s="17"/>
      <c r="J54" s="35"/>
      <c r="K54" s="17"/>
      <c r="L54" s="17"/>
      <c r="M54" s="17"/>
      <c r="N54" s="17"/>
      <c r="O54" s="17"/>
      <c r="P54" s="36"/>
      <c r="Q54" s="17"/>
      <c r="R54" s="15"/>
    </row>
    <row r="55" spans="2:18">
      <c r="B55" s="14"/>
      <c r="C55" s="17"/>
      <c r="D55" s="35"/>
      <c r="E55" s="17"/>
      <c r="F55" s="17"/>
      <c r="G55" s="17"/>
      <c r="H55" s="36"/>
      <c r="I55" s="17"/>
      <c r="J55" s="35"/>
      <c r="K55" s="17"/>
      <c r="L55" s="17"/>
      <c r="M55" s="17"/>
      <c r="N55" s="17"/>
      <c r="O55" s="17"/>
      <c r="P55" s="36"/>
      <c r="Q55" s="17"/>
      <c r="R55" s="15"/>
    </row>
    <row r="56" spans="2:18">
      <c r="B56" s="14"/>
      <c r="C56" s="17"/>
      <c r="D56" s="35"/>
      <c r="E56" s="17"/>
      <c r="F56" s="17"/>
      <c r="G56" s="17"/>
      <c r="H56" s="36"/>
      <c r="I56" s="17"/>
      <c r="J56" s="35"/>
      <c r="K56" s="17"/>
      <c r="L56" s="17"/>
      <c r="M56" s="17"/>
      <c r="N56" s="17"/>
      <c r="O56" s="17"/>
      <c r="P56" s="36"/>
      <c r="Q56" s="17"/>
      <c r="R56" s="15"/>
    </row>
    <row r="57" spans="2:18">
      <c r="B57" s="14"/>
      <c r="C57" s="17"/>
      <c r="D57" s="35"/>
      <c r="E57" s="17"/>
      <c r="F57" s="17"/>
      <c r="G57" s="17"/>
      <c r="H57" s="36"/>
      <c r="I57" s="17"/>
      <c r="J57" s="35"/>
      <c r="K57" s="17"/>
      <c r="L57" s="17"/>
      <c r="M57" s="17"/>
      <c r="N57" s="17"/>
      <c r="O57" s="17"/>
      <c r="P57" s="36"/>
      <c r="Q57" s="17"/>
      <c r="R57" s="15"/>
    </row>
    <row r="58" spans="2:18">
      <c r="B58" s="14"/>
      <c r="C58" s="17"/>
      <c r="D58" s="35"/>
      <c r="E58" s="17"/>
      <c r="F58" s="17"/>
      <c r="G58" s="17"/>
      <c r="H58" s="36"/>
      <c r="I58" s="17"/>
      <c r="J58" s="35"/>
      <c r="K58" s="17"/>
      <c r="L58" s="17"/>
      <c r="M58" s="17"/>
      <c r="N58" s="17"/>
      <c r="O58" s="17"/>
      <c r="P58" s="36"/>
      <c r="Q58" s="17"/>
      <c r="R58" s="15"/>
    </row>
    <row r="59" spans="2:18" s="1" customFormat="1" ht="15">
      <c r="B59" s="22"/>
      <c r="C59" s="23"/>
      <c r="D59" s="37" t="s">
        <v>33</v>
      </c>
      <c r="E59" s="38"/>
      <c r="F59" s="38"/>
      <c r="G59" s="39" t="s">
        <v>34</v>
      </c>
      <c r="H59" s="40"/>
      <c r="I59" s="23"/>
      <c r="J59" s="37" t="s">
        <v>33</v>
      </c>
      <c r="K59" s="38"/>
      <c r="L59" s="38"/>
      <c r="M59" s="38"/>
      <c r="N59" s="39" t="s">
        <v>34</v>
      </c>
      <c r="O59" s="38"/>
      <c r="P59" s="40"/>
      <c r="Q59" s="23"/>
      <c r="R59" s="24"/>
    </row>
    <row r="60" spans="2:18">
      <c r="B60" s="14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5"/>
    </row>
    <row r="61" spans="2:18" s="1" customFormat="1" ht="15">
      <c r="B61" s="22"/>
      <c r="C61" s="23"/>
      <c r="D61" s="32" t="s">
        <v>35</v>
      </c>
      <c r="E61" s="33"/>
      <c r="F61" s="33"/>
      <c r="G61" s="33"/>
      <c r="H61" s="34"/>
      <c r="I61" s="23"/>
      <c r="J61" s="32" t="s">
        <v>36</v>
      </c>
      <c r="K61" s="33"/>
      <c r="L61" s="33"/>
      <c r="M61" s="33"/>
      <c r="N61" s="33"/>
      <c r="O61" s="33"/>
      <c r="P61" s="34"/>
      <c r="Q61" s="23"/>
      <c r="R61" s="24"/>
    </row>
    <row r="62" spans="2:18">
      <c r="B62" s="14"/>
      <c r="C62" s="17"/>
      <c r="D62" s="35"/>
      <c r="E62" s="17"/>
      <c r="F62" s="17"/>
      <c r="G62" s="17"/>
      <c r="H62" s="36"/>
      <c r="I62" s="17"/>
      <c r="J62" s="35"/>
      <c r="K62" s="17"/>
      <c r="L62" s="17"/>
      <c r="M62" s="17"/>
      <c r="N62" s="17"/>
      <c r="O62" s="17"/>
      <c r="P62" s="36"/>
      <c r="Q62" s="17"/>
      <c r="R62" s="15"/>
    </row>
    <row r="63" spans="2:18">
      <c r="B63" s="14"/>
      <c r="C63" s="17"/>
      <c r="D63" s="35"/>
      <c r="E63" s="17"/>
      <c r="F63" s="17"/>
      <c r="G63" s="17"/>
      <c r="H63" s="36"/>
      <c r="I63" s="17"/>
      <c r="J63" s="35"/>
      <c r="K63" s="17"/>
      <c r="L63" s="17"/>
      <c r="M63" s="17"/>
      <c r="N63" s="17"/>
      <c r="O63" s="17"/>
      <c r="P63" s="36"/>
      <c r="Q63" s="17"/>
      <c r="R63" s="15"/>
    </row>
    <row r="64" spans="2:18">
      <c r="B64" s="14"/>
      <c r="C64" s="17"/>
      <c r="D64" s="35"/>
      <c r="E64" s="17"/>
      <c r="F64" s="17"/>
      <c r="G64" s="17"/>
      <c r="H64" s="36"/>
      <c r="I64" s="17"/>
      <c r="J64" s="35"/>
      <c r="K64" s="17"/>
      <c r="L64" s="17"/>
      <c r="M64" s="17"/>
      <c r="N64" s="17"/>
      <c r="O64" s="17"/>
      <c r="P64" s="36"/>
      <c r="Q64" s="17"/>
      <c r="R64" s="15"/>
    </row>
    <row r="65" spans="2:18">
      <c r="B65" s="14"/>
      <c r="C65" s="17"/>
      <c r="D65" s="35"/>
      <c r="E65" s="17"/>
      <c r="F65" s="17"/>
      <c r="G65" s="17"/>
      <c r="H65" s="36"/>
      <c r="I65" s="17"/>
      <c r="J65" s="35"/>
      <c r="K65" s="17"/>
      <c r="L65" s="17"/>
      <c r="M65" s="17"/>
      <c r="N65" s="17"/>
      <c r="O65" s="17"/>
      <c r="P65" s="36"/>
      <c r="Q65" s="17"/>
      <c r="R65" s="15"/>
    </row>
    <row r="66" spans="2:18">
      <c r="B66" s="14"/>
      <c r="C66" s="17"/>
      <c r="D66" s="35"/>
      <c r="E66" s="17"/>
      <c r="F66" s="17"/>
      <c r="G66" s="17"/>
      <c r="H66" s="36"/>
      <c r="I66" s="17"/>
      <c r="J66" s="35"/>
      <c r="K66" s="17"/>
      <c r="L66" s="17"/>
      <c r="M66" s="17"/>
      <c r="N66" s="17"/>
      <c r="O66" s="17"/>
      <c r="P66" s="36"/>
      <c r="Q66" s="17"/>
      <c r="R66" s="15"/>
    </row>
    <row r="67" spans="2:18">
      <c r="B67" s="14"/>
      <c r="C67" s="17"/>
      <c r="D67" s="35"/>
      <c r="E67" s="17"/>
      <c r="F67" s="17"/>
      <c r="G67" s="17"/>
      <c r="H67" s="36"/>
      <c r="I67" s="17"/>
      <c r="J67" s="35"/>
      <c r="K67" s="17"/>
      <c r="L67" s="17"/>
      <c r="M67" s="17"/>
      <c r="N67" s="17"/>
      <c r="O67" s="17"/>
      <c r="P67" s="36"/>
      <c r="Q67" s="17"/>
      <c r="R67" s="15"/>
    </row>
    <row r="68" spans="2:18">
      <c r="B68" s="14"/>
      <c r="C68" s="17"/>
      <c r="D68" s="35"/>
      <c r="E68" s="17"/>
      <c r="F68" s="17"/>
      <c r="G68" s="17"/>
      <c r="H68" s="36"/>
      <c r="I68" s="17"/>
      <c r="J68" s="35"/>
      <c r="K68" s="17"/>
      <c r="L68" s="17"/>
      <c r="M68" s="17"/>
      <c r="N68" s="17"/>
      <c r="O68" s="17"/>
      <c r="P68" s="36"/>
      <c r="Q68" s="17"/>
      <c r="R68" s="15"/>
    </row>
    <row r="69" spans="2:18">
      <c r="B69" s="14"/>
      <c r="C69" s="17"/>
      <c r="D69" s="35"/>
      <c r="E69" s="17"/>
      <c r="F69" s="17"/>
      <c r="G69" s="17"/>
      <c r="H69" s="36"/>
      <c r="I69" s="17"/>
      <c r="J69" s="35"/>
      <c r="K69" s="17"/>
      <c r="L69" s="17"/>
      <c r="M69" s="17"/>
      <c r="N69" s="17"/>
      <c r="O69" s="17"/>
      <c r="P69" s="36"/>
      <c r="Q69" s="17"/>
      <c r="R69" s="15"/>
    </row>
    <row r="70" spans="2:18" s="1" customFormat="1" ht="15">
      <c r="B70" s="22"/>
      <c r="C70" s="23"/>
      <c r="D70" s="37" t="s">
        <v>33</v>
      </c>
      <c r="E70" s="38"/>
      <c r="F70" s="38"/>
      <c r="G70" s="39" t="s">
        <v>34</v>
      </c>
      <c r="H70" s="40"/>
      <c r="I70" s="23"/>
      <c r="J70" s="37" t="s">
        <v>33</v>
      </c>
      <c r="K70" s="38"/>
      <c r="L70" s="38"/>
      <c r="M70" s="38"/>
      <c r="N70" s="39" t="s">
        <v>34</v>
      </c>
      <c r="O70" s="38"/>
      <c r="P70" s="40"/>
      <c r="Q70" s="23"/>
      <c r="R70" s="24"/>
    </row>
    <row r="71" spans="2:18" s="1" customFormat="1" ht="14.4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1" customFormat="1" ht="6.9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1" customFormat="1" ht="36.950000000000003" customHeight="1">
      <c r="B76" s="22"/>
      <c r="C76" s="123" t="s">
        <v>242</v>
      </c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24"/>
    </row>
    <row r="77" spans="2:18" s="1" customFormat="1" ht="6.95" customHeight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</row>
    <row r="78" spans="2:18" s="1" customFormat="1" ht="30" customHeight="1">
      <c r="B78" s="22"/>
      <c r="C78" s="20" t="s">
        <v>7</v>
      </c>
      <c r="D78" s="23"/>
      <c r="E78" s="23"/>
      <c r="F78" s="125" t="str">
        <f>F6</f>
        <v>Okapové chodníky a spevnené plochy</v>
      </c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23"/>
      <c r="R78" s="24"/>
    </row>
    <row r="79" spans="2:18" s="1" customFormat="1" ht="36.950000000000003" customHeight="1">
      <c r="B79" s="22"/>
      <c r="C79" s="47" t="s">
        <v>51</v>
      </c>
      <c r="D79" s="23"/>
      <c r="E79" s="23"/>
      <c r="F79" s="154" t="str">
        <f>F7</f>
        <v>1 - Okapové chodníky a vonkajšie schody, Kultúrny dom Čaklov</v>
      </c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23"/>
      <c r="R79" s="24"/>
    </row>
    <row r="80" spans="2:18" s="1" customFormat="1" ht="6.95" customHeight="1"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</row>
    <row r="81" spans="2:47" s="1" customFormat="1" ht="18" customHeight="1">
      <c r="B81" s="22"/>
      <c r="C81" s="20" t="s">
        <v>10</v>
      </c>
      <c r="D81" s="23"/>
      <c r="E81" s="23"/>
      <c r="F81" s="18" t="str">
        <f>F9</f>
        <v xml:space="preserve"> </v>
      </c>
      <c r="G81" s="23"/>
      <c r="H81" s="23"/>
      <c r="I81" s="23"/>
      <c r="J81" s="23"/>
      <c r="K81" s="20" t="s">
        <v>12</v>
      </c>
      <c r="L81" s="23"/>
      <c r="M81" s="117" t="e">
        <f>IF(O9="","",O9)</f>
        <v>#REF!</v>
      </c>
      <c r="N81" s="117"/>
      <c r="O81" s="117"/>
      <c r="P81" s="117"/>
      <c r="Q81" s="23"/>
      <c r="R81" s="24"/>
    </row>
    <row r="82" spans="2:47" s="1" customFormat="1" ht="6.95" customHeight="1"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</row>
    <row r="83" spans="2:47" s="1" customFormat="1" ht="15">
      <c r="B83" s="22"/>
      <c r="C83" s="20" t="s">
        <v>13</v>
      </c>
      <c r="D83" s="23"/>
      <c r="E83" s="23"/>
      <c r="F83" s="18" t="s">
        <v>234</v>
      </c>
      <c r="G83" s="23"/>
      <c r="H83" s="23"/>
      <c r="I83" s="23"/>
      <c r="J83" s="23"/>
      <c r="K83" s="20" t="s">
        <v>17</v>
      </c>
      <c r="L83" s="23"/>
      <c r="M83" s="114" t="e">
        <f>E18</f>
        <v>#REF!</v>
      </c>
      <c r="N83" s="114"/>
      <c r="O83" s="114"/>
      <c r="P83" s="114"/>
      <c r="Q83" s="114"/>
      <c r="R83" s="24"/>
    </row>
    <row r="84" spans="2:47" s="1" customFormat="1" ht="14.45" customHeight="1">
      <c r="B84" s="22"/>
      <c r="C84" s="20" t="s">
        <v>16</v>
      </c>
      <c r="D84" s="23"/>
      <c r="E84" s="23"/>
      <c r="F84" s="18"/>
      <c r="G84" s="23"/>
      <c r="H84" s="23"/>
      <c r="I84" s="23"/>
      <c r="J84" s="23"/>
      <c r="K84" s="20" t="s">
        <v>18</v>
      </c>
      <c r="L84" s="23"/>
      <c r="M84" s="114" t="e">
        <f>E21</f>
        <v>#REF!</v>
      </c>
      <c r="N84" s="114"/>
      <c r="O84" s="114"/>
      <c r="P84" s="114"/>
      <c r="Q84" s="114"/>
      <c r="R84" s="24"/>
    </row>
    <row r="85" spans="2:47" s="1" customFormat="1" ht="10.35" customHeight="1"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</row>
    <row r="86" spans="2:47" s="1" customFormat="1" ht="29.25" customHeight="1">
      <c r="B86" s="22"/>
      <c r="C86" s="159" t="s">
        <v>53</v>
      </c>
      <c r="D86" s="160"/>
      <c r="E86" s="160"/>
      <c r="F86" s="160"/>
      <c r="G86" s="160"/>
      <c r="H86" s="28"/>
      <c r="I86" s="28"/>
      <c r="J86" s="28"/>
      <c r="K86" s="28"/>
      <c r="L86" s="28"/>
      <c r="M86" s="28"/>
      <c r="N86" s="159" t="s">
        <v>54</v>
      </c>
      <c r="O86" s="160"/>
      <c r="P86" s="160"/>
      <c r="Q86" s="160"/>
      <c r="R86" s="24"/>
    </row>
    <row r="87" spans="2:47" s="1" customFormat="1" ht="10.35" customHeight="1"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</row>
    <row r="88" spans="2:47" s="1" customFormat="1" ht="29.25" customHeight="1">
      <c r="B88" s="22"/>
      <c r="C88" s="61" t="s">
        <v>55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134" t="e">
        <f>N128</f>
        <v>#REF!</v>
      </c>
      <c r="O88" s="135"/>
      <c r="P88" s="135"/>
      <c r="Q88" s="135"/>
      <c r="R88" s="24"/>
      <c r="AU88" s="10" t="s">
        <v>56</v>
      </c>
    </row>
    <row r="89" spans="2:47" s="2" customFormat="1" ht="24.95" customHeight="1">
      <c r="B89" s="62"/>
      <c r="C89" s="63"/>
      <c r="D89" s="64" t="s">
        <v>57</v>
      </c>
      <c r="E89" s="63"/>
      <c r="F89" s="63"/>
      <c r="G89" s="63"/>
      <c r="H89" s="63"/>
      <c r="I89" s="63"/>
      <c r="J89" s="63"/>
      <c r="K89" s="63"/>
      <c r="L89" s="63"/>
      <c r="M89" s="63"/>
      <c r="N89" s="136">
        <f>N129</f>
        <v>0</v>
      </c>
      <c r="O89" s="137"/>
      <c r="P89" s="137"/>
      <c r="Q89" s="137"/>
      <c r="R89" s="65"/>
    </row>
    <row r="90" spans="2:47" s="3" customFormat="1" ht="19.899999999999999" customHeight="1">
      <c r="B90" s="66"/>
      <c r="C90" s="67"/>
      <c r="D90" s="53" t="s">
        <v>58</v>
      </c>
      <c r="E90" s="67"/>
      <c r="F90" s="67"/>
      <c r="G90" s="67"/>
      <c r="H90" s="67"/>
      <c r="I90" s="67"/>
      <c r="J90" s="67"/>
      <c r="K90" s="67"/>
      <c r="L90" s="67"/>
      <c r="M90" s="67"/>
      <c r="N90" s="130">
        <f>N130</f>
        <v>0</v>
      </c>
      <c r="O90" s="131"/>
      <c r="P90" s="131"/>
      <c r="Q90" s="131"/>
      <c r="R90" s="68"/>
    </row>
    <row r="91" spans="2:47" s="3" customFormat="1" ht="19.899999999999999" customHeight="1">
      <c r="B91" s="66"/>
      <c r="C91" s="67"/>
      <c r="D91" s="53" t="s">
        <v>59</v>
      </c>
      <c r="E91" s="67"/>
      <c r="F91" s="67"/>
      <c r="G91" s="67"/>
      <c r="H91" s="67"/>
      <c r="I91" s="67"/>
      <c r="J91" s="67"/>
      <c r="K91" s="67"/>
      <c r="L91" s="67"/>
      <c r="M91" s="67"/>
      <c r="N91" s="130">
        <f>N134</f>
        <v>0</v>
      </c>
      <c r="O91" s="131"/>
      <c r="P91" s="131"/>
      <c r="Q91" s="131"/>
      <c r="R91" s="68"/>
    </row>
    <row r="92" spans="2:47" s="3" customFormat="1" ht="19.899999999999999" customHeight="1">
      <c r="B92" s="66"/>
      <c r="C92" s="67"/>
      <c r="D92" s="53" t="s">
        <v>60</v>
      </c>
      <c r="E92" s="67"/>
      <c r="F92" s="67"/>
      <c r="G92" s="67"/>
      <c r="H92" s="67"/>
      <c r="I92" s="67"/>
      <c r="J92" s="67"/>
      <c r="K92" s="67"/>
      <c r="L92" s="67"/>
      <c r="M92" s="67"/>
      <c r="N92" s="130">
        <f>N139</f>
        <v>0</v>
      </c>
      <c r="O92" s="131"/>
      <c r="P92" s="131"/>
      <c r="Q92" s="131"/>
      <c r="R92" s="68"/>
    </row>
    <row r="93" spans="2:47" s="3" customFormat="1" ht="19.899999999999999" customHeight="1">
      <c r="B93" s="66"/>
      <c r="C93" s="67"/>
      <c r="D93" s="53" t="s">
        <v>61</v>
      </c>
      <c r="E93" s="67"/>
      <c r="F93" s="67"/>
      <c r="G93" s="67"/>
      <c r="H93" s="67"/>
      <c r="I93" s="67"/>
      <c r="J93" s="67"/>
      <c r="K93" s="67"/>
      <c r="L93" s="67"/>
      <c r="M93" s="67"/>
      <c r="N93" s="130">
        <f>N142</f>
        <v>0</v>
      </c>
      <c r="O93" s="131"/>
      <c r="P93" s="131"/>
      <c r="Q93" s="131"/>
      <c r="R93" s="68"/>
    </row>
    <row r="94" spans="2:47" s="3" customFormat="1" ht="19.899999999999999" customHeight="1">
      <c r="B94" s="66"/>
      <c r="C94" s="67"/>
      <c r="D94" s="53" t="s">
        <v>62</v>
      </c>
      <c r="E94" s="67"/>
      <c r="F94" s="67"/>
      <c r="G94" s="67"/>
      <c r="H94" s="67"/>
      <c r="I94" s="67"/>
      <c r="J94" s="67"/>
      <c r="K94" s="67"/>
      <c r="L94" s="67"/>
      <c r="M94" s="67"/>
      <c r="N94" s="130">
        <f>N144</f>
        <v>0</v>
      </c>
      <c r="O94" s="131"/>
      <c r="P94" s="131"/>
      <c r="Q94" s="131"/>
      <c r="R94" s="68"/>
    </row>
    <row r="95" spans="2:47" s="3" customFormat="1" ht="19.899999999999999" customHeight="1">
      <c r="B95" s="66"/>
      <c r="C95" s="67"/>
      <c r="D95" s="53" t="s">
        <v>63</v>
      </c>
      <c r="E95" s="67"/>
      <c r="F95" s="67"/>
      <c r="G95" s="67"/>
      <c r="H95" s="67"/>
      <c r="I95" s="67"/>
      <c r="J95" s="67"/>
      <c r="K95" s="67"/>
      <c r="L95" s="67"/>
      <c r="M95" s="67"/>
      <c r="N95" s="130">
        <f>N147</f>
        <v>0</v>
      </c>
      <c r="O95" s="131"/>
      <c r="P95" s="131"/>
      <c r="Q95" s="131"/>
      <c r="R95" s="68"/>
    </row>
    <row r="96" spans="2:47" s="3" customFormat="1" ht="19.899999999999999" customHeight="1">
      <c r="B96" s="66"/>
      <c r="C96" s="67"/>
      <c r="D96" s="53" t="s">
        <v>64</v>
      </c>
      <c r="E96" s="67"/>
      <c r="F96" s="67"/>
      <c r="G96" s="67"/>
      <c r="H96" s="67"/>
      <c r="I96" s="67"/>
      <c r="J96" s="67"/>
      <c r="K96" s="67"/>
      <c r="L96" s="67"/>
      <c r="M96" s="67"/>
      <c r="N96" s="130">
        <f>N157</f>
        <v>0</v>
      </c>
      <c r="O96" s="131"/>
      <c r="P96" s="131"/>
      <c r="Q96" s="131"/>
      <c r="R96" s="68"/>
    </row>
    <row r="97" spans="2:65" s="2" customFormat="1" ht="24.95" customHeight="1">
      <c r="B97" s="62"/>
      <c r="C97" s="63"/>
      <c r="D97" s="64" t="s">
        <v>65</v>
      </c>
      <c r="E97" s="63"/>
      <c r="F97" s="63"/>
      <c r="G97" s="63"/>
      <c r="H97" s="63"/>
      <c r="I97" s="63"/>
      <c r="J97" s="63"/>
      <c r="K97" s="63"/>
      <c r="L97" s="63"/>
      <c r="M97" s="63"/>
      <c r="N97" s="136">
        <f>N159</f>
        <v>0</v>
      </c>
      <c r="O97" s="137"/>
      <c r="P97" s="137"/>
      <c r="Q97" s="137"/>
      <c r="R97" s="65"/>
    </row>
    <row r="98" spans="2:65" s="3" customFormat="1" ht="19.899999999999999" customHeight="1">
      <c r="B98" s="66"/>
      <c r="C98" s="67"/>
      <c r="D98" s="53" t="s">
        <v>66</v>
      </c>
      <c r="E98" s="67"/>
      <c r="F98" s="67"/>
      <c r="G98" s="67"/>
      <c r="H98" s="67"/>
      <c r="I98" s="67"/>
      <c r="J98" s="67"/>
      <c r="K98" s="67"/>
      <c r="L98" s="67"/>
      <c r="M98" s="67"/>
      <c r="N98" s="130">
        <f>N160</f>
        <v>0</v>
      </c>
      <c r="O98" s="131"/>
      <c r="P98" s="131"/>
      <c r="Q98" s="131"/>
      <c r="R98" s="68"/>
    </row>
    <row r="99" spans="2:65" s="3" customFormat="1" ht="19.899999999999999" customHeight="1">
      <c r="B99" s="66"/>
      <c r="C99" s="67"/>
      <c r="D99" s="53" t="s">
        <v>67</v>
      </c>
      <c r="E99" s="67"/>
      <c r="F99" s="67"/>
      <c r="G99" s="67"/>
      <c r="H99" s="67"/>
      <c r="I99" s="67"/>
      <c r="J99" s="67"/>
      <c r="K99" s="67"/>
      <c r="L99" s="67"/>
      <c r="M99" s="67"/>
      <c r="N99" s="130">
        <f>N164</f>
        <v>0</v>
      </c>
      <c r="O99" s="131"/>
      <c r="P99" s="131"/>
      <c r="Q99" s="131"/>
      <c r="R99" s="68"/>
    </row>
    <row r="100" spans="2:65" s="3" customFormat="1" ht="19.899999999999999" customHeight="1">
      <c r="B100" s="66"/>
      <c r="C100" s="67"/>
      <c r="D100" s="53" t="s">
        <v>68</v>
      </c>
      <c r="E100" s="67"/>
      <c r="F100" s="67"/>
      <c r="G100" s="67"/>
      <c r="H100" s="67"/>
      <c r="I100" s="67"/>
      <c r="J100" s="67"/>
      <c r="K100" s="67"/>
      <c r="L100" s="67"/>
      <c r="M100" s="67"/>
      <c r="N100" s="130">
        <f>N167</f>
        <v>0</v>
      </c>
      <c r="O100" s="131"/>
      <c r="P100" s="131"/>
      <c r="Q100" s="131"/>
      <c r="R100" s="68"/>
    </row>
    <row r="101" spans="2:65" s="2" customFormat="1" ht="21.75" customHeight="1">
      <c r="B101" s="62"/>
      <c r="C101" s="63"/>
      <c r="D101" s="64" t="s">
        <v>69</v>
      </c>
      <c r="E101" s="63"/>
      <c r="F101" s="63"/>
      <c r="G101" s="63"/>
      <c r="H101" s="63"/>
      <c r="I101" s="63"/>
      <c r="J101" s="63"/>
      <c r="K101" s="63"/>
      <c r="L101" s="63"/>
      <c r="M101" s="63"/>
      <c r="N101" s="157" t="e">
        <f>#REF!</f>
        <v>#REF!</v>
      </c>
      <c r="O101" s="137"/>
      <c r="P101" s="137"/>
      <c r="Q101" s="137"/>
      <c r="R101" s="65"/>
    </row>
    <row r="102" spans="2:65" s="1" customFormat="1" ht="21.75" customHeight="1">
      <c r="B102" s="22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4"/>
    </row>
    <row r="103" spans="2:65" s="1" customFormat="1" ht="29.25" customHeight="1">
      <c r="B103" s="22"/>
      <c r="C103" s="61" t="s">
        <v>70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135" t="e">
        <f>ROUND(N104+N105+N106+N107+N108+N109,2)</f>
        <v>#REF!</v>
      </c>
      <c r="O103" s="156"/>
      <c r="P103" s="156"/>
      <c r="Q103" s="156"/>
      <c r="R103" s="24"/>
      <c r="T103" s="69"/>
      <c r="U103" s="70" t="s">
        <v>21</v>
      </c>
    </row>
    <row r="104" spans="2:65" s="1" customFormat="1" ht="18" customHeight="1">
      <c r="B104" s="71"/>
      <c r="C104" s="72"/>
      <c r="D104" s="161" t="s">
        <v>71</v>
      </c>
      <c r="E104" s="162"/>
      <c r="F104" s="162"/>
      <c r="G104" s="162"/>
      <c r="H104" s="162"/>
      <c r="I104" s="72"/>
      <c r="J104" s="72"/>
      <c r="K104" s="72"/>
      <c r="L104" s="72"/>
      <c r="M104" s="72"/>
      <c r="N104" s="152" t="e">
        <f>ROUND(N88*T104,2)</f>
        <v>#REF!</v>
      </c>
      <c r="O104" s="153"/>
      <c r="P104" s="153"/>
      <c r="Q104" s="153"/>
      <c r="R104" s="74"/>
      <c r="S104" s="72"/>
      <c r="T104" s="75"/>
      <c r="U104" s="76" t="s">
        <v>24</v>
      </c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8" t="s">
        <v>72</v>
      </c>
      <c r="AZ104" s="77"/>
      <c r="BA104" s="77"/>
      <c r="BB104" s="77"/>
      <c r="BC104" s="77"/>
      <c r="BD104" s="77"/>
      <c r="BE104" s="79">
        <f t="shared" ref="BE104:BE109" si="0">IF(U104="základná",N104,0)</f>
        <v>0</v>
      </c>
      <c r="BF104" s="79" t="e">
        <f t="shared" ref="BF104:BF109" si="1">IF(U104="znížená",N104,0)</f>
        <v>#REF!</v>
      </c>
      <c r="BG104" s="79">
        <f t="shared" ref="BG104:BG109" si="2">IF(U104="zákl. prenesená",N104,0)</f>
        <v>0</v>
      </c>
      <c r="BH104" s="79">
        <f t="shared" ref="BH104:BH109" si="3">IF(U104="zníž. prenesená",N104,0)</f>
        <v>0</v>
      </c>
      <c r="BI104" s="79">
        <f t="shared" ref="BI104:BI109" si="4">IF(U104="nulová",N104,0)</f>
        <v>0</v>
      </c>
      <c r="BJ104" s="78" t="s">
        <v>42</v>
      </c>
      <c r="BK104" s="77"/>
      <c r="BL104" s="77"/>
      <c r="BM104" s="77"/>
    </row>
    <row r="105" spans="2:65" s="1" customFormat="1" ht="18" customHeight="1">
      <c r="B105" s="71"/>
      <c r="C105" s="72"/>
      <c r="D105" s="161" t="s">
        <v>73</v>
      </c>
      <c r="E105" s="162"/>
      <c r="F105" s="162"/>
      <c r="G105" s="162"/>
      <c r="H105" s="162"/>
      <c r="I105" s="72"/>
      <c r="J105" s="72"/>
      <c r="K105" s="72"/>
      <c r="L105" s="72"/>
      <c r="M105" s="72"/>
      <c r="N105" s="152" t="e">
        <f>ROUND(N88*T105,2)</f>
        <v>#REF!</v>
      </c>
      <c r="O105" s="153"/>
      <c r="P105" s="153"/>
      <c r="Q105" s="153"/>
      <c r="R105" s="74"/>
      <c r="S105" s="72"/>
      <c r="T105" s="75"/>
      <c r="U105" s="76" t="s">
        <v>24</v>
      </c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8" t="s">
        <v>72</v>
      </c>
      <c r="AZ105" s="77"/>
      <c r="BA105" s="77"/>
      <c r="BB105" s="77"/>
      <c r="BC105" s="77"/>
      <c r="BD105" s="77"/>
      <c r="BE105" s="79">
        <f t="shared" si="0"/>
        <v>0</v>
      </c>
      <c r="BF105" s="79" t="e">
        <f t="shared" si="1"/>
        <v>#REF!</v>
      </c>
      <c r="BG105" s="79">
        <f t="shared" si="2"/>
        <v>0</v>
      </c>
      <c r="BH105" s="79">
        <f t="shared" si="3"/>
        <v>0</v>
      </c>
      <c r="BI105" s="79">
        <f t="shared" si="4"/>
        <v>0</v>
      </c>
      <c r="BJ105" s="78" t="s">
        <v>42</v>
      </c>
      <c r="BK105" s="77"/>
      <c r="BL105" s="77"/>
      <c r="BM105" s="77"/>
    </row>
    <row r="106" spans="2:65" s="1" customFormat="1" ht="18" customHeight="1">
      <c r="B106" s="71"/>
      <c r="C106" s="72"/>
      <c r="D106" s="161" t="s">
        <v>74</v>
      </c>
      <c r="E106" s="162"/>
      <c r="F106" s="162"/>
      <c r="G106" s="162"/>
      <c r="H106" s="162"/>
      <c r="I106" s="72"/>
      <c r="J106" s="72"/>
      <c r="K106" s="72"/>
      <c r="L106" s="72"/>
      <c r="M106" s="72"/>
      <c r="N106" s="152" t="e">
        <f>ROUND(N88*T106,2)</f>
        <v>#REF!</v>
      </c>
      <c r="O106" s="153"/>
      <c r="P106" s="153"/>
      <c r="Q106" s="153"/>
      <c r="R106" s="74"/>
      <c r="S106" s="72"/>
      <c r="T106" s="75"/>
      <c r="U106" s="76" t="s">
        <v>24</v>
      </c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8" t="s">
        <v>72</v>
      </c>
      <c r="AZ106" s="77"/>
      <c r="BA106" s="77"/>
      <c r="BB106" s="77"/>
      <c r="BC106" s="77"/>
      <c r="BD106" s="77"/>
      <c r="BE106" s="79">
        <f t="shared" si="0"/>
        <v>0</v>
      </c>
      <c r="BF106" s="79" t="e">
        <f t="shared" si="1"/>
        <v>#REF!</v>
      </c>
      <c r="BG106" s="79">
        <f t="shared" si="2"/>
        <v>0</v>
      </c>
      <c r="BH106" s="79">
        <f t="shared" si="3"/>
        <v>0</v>
      </c>
      <c r="BI106" s="79">
        <f t="shared" si="4"/>
        <v>0</v>
      </c>
      <c r="BJ106" s="78" t="s">
        <v>42</v>
      </c>
      <c r="BK106" s="77"/>
      <c r="BL106" s="77"/>
      <c r="BM106" s="77"/>
    </row>
    <row r="107" spans="2:65" s="1" customFormat="1" ht="18" customHeight="1">
      <c r="B107" s="71"/>
      <c r="C107" s="72"/>
      <c r="D107" s="161" t="s">
        <v>75</v>
      </c>
      <c r="E107" s="162"/>
      <c r="F107" s="162"/>
      <c r="G107" s="162"/>
      <c r="H107" s="162"/>
      <c r="I107" s="72"/>
      <c r="J107" s="72"/>
      <c r="K107" s="72"/>
      <c r="L107" s="72"/>
      <c r="M107" s="72"/>
      <c r="N107" s="152" t="e">
        <f>ROUND(N88*T107,2)</f>
        <v>#REF!</v>
      </c>
      <c r="O107" s="153"/>
      <c r="P107" s="153"/>
      <c r="Q107" s="153"/>
      <c r="R107" s="74"/>
      <c r="S107" s="72"/>
      <c r="T107" s="75"/>
      <c r="U107" s="76" t="s">
        <v>24</v>
      </c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8" t="s">
        <v>72</v>
      </c>
      <c r="AZ107" s="77"/>
      <c r="BA107" s="77"/>
      <c r="BB107" s="77"/>
      <c r="BC107" s="77"/>
      <c r="BD107" s="77"/>
      <c r="BE107" s="79">
        <f t="shared" si="0"/>
        <v>0</v>
      </c>
      <c r="BF107" s="79" t="e">
        <f t="shared" si="1"/>
        <v>#REF!</v>
      </c>
      <c r="BG107" s="79">
        <f t="shared" si="2"/>
        <v>0</v>
      </c>
      <c r="BH107" s="79">
        <f t="shared" si="3"/>
        <v>0</v>
      </c>
      <c r="BI107" s="79">
        <f t="shared" si="4"/>
        <v>0</v>
      </c>
      <c r="BJ107" s="78" t="s">
        <v>42</v>
      </c>
      <c r="BK107" s="77"/>
      <c r="BL107" s="77"/>
      <c r="BM107" s="77"/>
    </row>
    <row r="108" spans="2:65" s="1" customFormat="1" ht="18" customHeight="1">
      <c r="B108" s="71"/>
      <c r="C108" s="72"/>
      <c r="D108" s="161" t="s">
        <v>76</v>
      </c>
      <c r="E108" s="162"/>
      <c r="F108" s="162"/>
      <c r="G108" s="162"/>
      <c r="H108" s="162"/>
      <c r="I108" s="72"/>
      <c r="J108" s="72"/>
      <c r="K108" s="72"/>
      <c r="L108" s="72"/>
      <c r="M108" s="72"/>
      <c r="N108" s="152" t="e">
        <f>ROUND(N88*T108,2)</f>
        <v>#REF!</v>
      </c>
      <c r="O108" s="153"/>
      <c r="P108" s="153"/>
      <c r="Q108" s="153"/>
      <c r="R108" s="74"/>
      <c r="S108" s="72"/>
      <c r="T108" s="75"/>
      <c r="U108" s="76" t="s">
        <v>24</v>
      </c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8" t="s">
        <v>72</v>
      </c>
      <c r="AZ108" s="77"/>
      <c r="BA108" s="77"/>
      <c r="BB108" s="77"/>
      <c r="BC108" s="77"/>
      <c r="BD108" s="77"/>
      <c r="BE108" s="79">
        <f t="shared" si="0"/>
        <v>0</v>
      </c>
      <c r="BF108" s="79" t="e">
        <f t="shared" si="1"/>
        <v>#REF!</v>
      </c>
      <c r="BG108" s="79">
        <f t="shared" si="2"/>
        <v>0</v>
      </c>
      <c r="BH108" s="79">
        <f t="shared" si="3"/>
        <v>0</v>
      </c>
      <c r="BI108" s="79">
        <f t="shared" si="4"/>
        <v>0</v>
      </c>
      <c r="BJ108" s="78" t="s">
        <v>42</v>
      </c>
      <c r="BK108" s="77"/>
      <c r="BL108" s="77"/>
      <c r="BM108" s="77"/>
    </row>
    <row r="109" spans="2:65" s="1" customFormat="1" ht="18" customHeight="1">
      <c r="B109" s="71"/>
      <c r="C109" s="72"/>
      <c r="D109" s="73" t="s">
        <v>77</v>
      </c>
      <c r="E109" s="72"/>
      <c r="F109" s="72"/>
      <c r="G109" s="72"/>
      <c r="H109" s="72"/>
      <c r="I109" s="72"/>
      <c r="J109" s="72"/>
      <c r="K109" s="72"/>
      <c r="L109" s="72"/>
      <c r="M109" s="72"/>
      <c r="N109" s="152" t="e">
        <f>ROUND(N88*T109,2)</f>
        <v>#REF!</v>
      </c>
      <c r="O109" s="153"/>
      <c r="P109" s="153"/>
      <c r="Q109" s="153"/>
      <c r="R109" s="74"/>
      <c r="S109" s="72"/>
      <c r="T109" s="80"/>
      <c r="U109" s="81" t="s">
        <v>24</v>
      </c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8" t="s">
        <v>78</v>
      </c>
      <c r="AZ109" s="77"/>
      <c r="BA109" s="77"/>
      <c r="BB109" s="77"/>
      <c r="BC109" s="77"/>
      <c r="BD109" s="77"/>
      <c r="BE109" s="79">
        <f t="shared" si="0"/>
        <v>0</v>
      </c>
      <c r="BF109" s="79" t="e">
        <f t="shared" si="1"/>
        <v>#REF!</v>
      </c>
      <c r="BG109" s="79">
        <f t="shared" si="2"/>
        <v>0</v>
      </c>
      <c r="BH109" s="79">
        <f t="shared" si="3"/>
        <v>0</v>
      </c>
      <c r="BI109" s="79">
        <f t="shared" si="4"/>
        <v>0</v>
      </c>
      <c r="BJ109" s="78" t="s">
        <v>42</v>
      </c>
      <c r="BK109" s="77"/>
      <c r="BL109" s="77"/>
      <c r="BM109" s="77"/>
    </row>
    <row r="110" spans="2:65" s="1" customFormat="1"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</row>
    <row r="111" spans="2:65" s="1" customFormat="1" ht="29.25" customHeight="1">
      <c r="B111" s="22"/>
      <c r="C111" s="55" t="s">
        <v>45</v>
      </c>
      <c r="D111" s="28"/>
      <c r="E111" s="28"/>
      <c r="F111" s="28"/>
      <c r="G111" s="28"/>
      <c r="H111" s="28"/>
      <c r="I111" s="28"/>
      <c r="J111" s="28"/>
      <c r="K111" s="28"/>
      <c r="L111" s="163" t="e">
        <f>ROUND(SUM(N88+N103),2)</f>
        <v>#REF!</v>
      </c>
      <c r="M111" s="163"/>
      <c r="N111" s="163"/>
      <c r="O111" s="163"/>
      <c r="P111" s="163"/>
      <c r="Q111" s="163"/>
      <c r="R111" s="24"/>
    </row>
    <row r="112" spans="2:65" s="1" customFormat="1" ht="6.95" customHeight="1"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3"/>
    </row>
    <row r="116" spans="2:63" s="1" customFormat="1" ht="6.95" customHeight="1"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6"/>
    </row>
    <row r="117" spans="2:63" s="1" customFormat="1" ht="36.950000000000003" customHeight="1">
      <c r="B117" s="22"/>
      <c r="C117" s="123" t="s">
        <v>240</v>
      </c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24"/>
    </row>
    <row r="118" spans="2:63" s="1" customFormat="1" ht="6.95" customHeight="1"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4"/>
    </row>
    <row r="119" spans="2:63" s="1" customFormat="1" ht="30" customHeight="1">
      <c r="B119" s="22"/>
      <c r="C119" s="20" t="s">
        <v>7</v>
      </c>
      <c r="D119" s="23"/>
      <c r="E119" s="23"/>
      <c r="F119" s="125" t="str">
        <f>F6</f>
        <v>Okapové chodníky a spevnené plochy</v>
      </c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23"/>
      <c r="R119" s="24"/>
    </row>
    <row r="120" spans="2:63" s="1" customFormat="1" ht="36.950000000000003" customHeight="1">
      <c r="B120" s="22"/>
      <c r="C120" s="47" t="s">
        <v>51</v>
      </c>
      <c r="D120" s="23"/>
      <c r="E120" s="23"/>
      <c r="F120" s="154" t="str">
        <f>F7</f>
        <v>1 - Okapové chodníky a vonkajšie schody, Kultúrny dom Čaklov</v>
      </c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23"/>
      <c r="R120" s="24"/>
    </row>
    <row r="121" spans="2:63" s="1" customFormat="1" ht="6.95" customHeight="1"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4"/>
    </row>
    <row r="122" spans="2:63" s="1" customFormat="1" ht="18" customHeight="1">
      <c r="B122" s="22"/>
      <c r="C122" s="20" t="s">
        <v>10</v>
      </c>
      <c r="D122" s="23"/>
      <c r="E122" s="23"/>
      <c r="F122" s="18" t="str">
        <f>F9</f>
        <v xml:space="preserve"> </v>
      </c>
      <c r="G122" s="23"/>
      <c r="H122" s="23"/>
      <c r="I122" s="23"/>
      <c r="J122" s="23"/>
      <c r="K122" s="20" t="s">
        <v>12</v>
      </c>
      <c r="L122" s="23"/>
      <c r="M122" s="117" t="e">
        <f>IF(O9="","",O9)</f>
        <v>#REF!</v>
      </c>
      <c r="N122" s="117"/>
      <c r="O122" s="117"/>
      <c r="P122" s="117"/>
      <c r="Q122" s="23"/>
      <c r="R122" s="24"/>
    </row>
    <row r="123" spans="2:63" s="1" customFormat="1" ht="6.95" customHeight="1">
      <c r="B123" s="22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4"/>
    </row>
    <row r="124" spans="2:63" s="1" customFormat="1" ht="15">
      <c r="B124" s="22"/>
      <c r="C124" s="20" t="s">
        <v>13</v>
      </c>
      <c r="D124" s="23"/>
      <c r="E124" s="23"/>
      <c r="F124" s="18" t="s">
        <v>234</v>
      </c>
      <c r="G124" s="23"/>
      <c r="H124" s="23"/>
      <c r="I124" s="23"/>
      <c r="J124" s="23"/>
      <c r="K124" s="20" t="s">
        <v>17</v>
      </c>
      <c r="L124" s="23"/>
      <c r="M124" s="114" t="e">
        <f>E18</f>
        <v>#REF!</v>
      </c>
      <c r="N124" s="114"/>
      <c r="O124" s="114"/>
      <c r="P124" s="114"/>
      <c r="Q124" s="114"/>
      <c r="R124" s="24"/>
    </row>
    <row r="125" spans="2:63" s="1" customFormat="1" ht="14.45" customHeight="1">
      <c r="B125" s="22"/>
      <c r="C125" s="20" t="s">
        <v>16</v>
      </c>
      <c r="D125" s="23"/>
      <c r="E125" s="23"/>
      <c r="F125" s="18" t="e">
        <f>IF(E15="","",E15)</f>
        <v>#REF!</v>
      </c>
      <c r="G125" s="23"/>
      <c r="H125" s="23"/>
      <c r="I125" s="23"/>
      <c r="J125" s="23"/>
      <c r="K125" s="20" t="s">
        <v>18</v>
      </c>
      <c r="L125" s="23"/>
      <c r="M125" s="114" t="e">
        <f>E21</f>
        <v>#REF!</v>
      </c>
      <c r="N125" s="114"/>
      <c r="O125" s="114"/>
      <c r="P125" s="114"/>
      <c r="Q125" s="114"/>
      <c r="R125" s="24"/>
    </row>
    <row r="126" spans="2:63" s="1" customFormat="1" ht="10.35" customHeight="1"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4"/>
    </row>
    <row r="127" spans="2:63" s="4" customFormat="1" ht="29.25" customHeight="1">
      <c r="B127" s="82"/>
      <c r="C127" s="83" t="s">
        <v>79</v>
      </c>
      <c r="D127" s="84" t="s">
        <v>80</v>
      </c>
      <c r="E127" s="84" t="s">
        <v>37</v>
      </c>
      <c r="F127" s="155" t="s">
        <v>81</v>
      </c>
      <c r="G127" s="155"/>
      <c r="H127" s="155"/>
      <c r="I127" s="155"/>
      <c r="J127" s="84" t="s">
        <v>82</v>
      </c>
      <c r="K127" s="84" t="s">
        <v>83</v>
      </c>
      <c r="L127" s="167" t="s">
        <v>84</v>
      </c>
      <c r="M127" s="167"/>
      <c r="N127" s="155" t="s">
        <v>54</v>
      </c>
      <c r="O127" s="155"/>
      <c r="P127" s="155"/>
      <c r="Q127" s="170"/>
      <c r="R127" s="85"/>
      <c r="T127" s="48" t="s">
        <v>85</v>
      </c>
      <c r="U127" s="49" t="s">
        <v>21</v>
      </c>
      <c r="V127" s="49" t="s">
        <v>86</v>
      </c>
      <c r="W127" s="49" t="s">
        <v>87</v>
      </c>
      <c r="X127" s="49" t="s">
        <v>88</v>
      </c>
      <c r="Y127" s="49" t="s">
        <v>89</v>
      </c>
      <c r="Z127" s="49" t="s">
        <v>90</v>
      </c>
      <c r="AA127" s="50" t="s">
        <v>91</v>
      </c>
    </row>
    <row r="128" spans="2:63" s="1" customFormat="1" ht="29.25" customHeight="1">
      <c r="B128" s="22"/>
      <c r="C128" s="52" t="s">
        <v>52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164" t="e">
        <f>BK128</f>
        <v>#REF!</v>
      </c>
      <c r="O128" s="165"/>
      <c r="P128" s="165"/>
      <c r="Q128" s="165"/>
      <c r="R128" s="24"/>
      <c r="T128" s="51"/>
      <c r="U128" s="33"/>
      <c r="V128" s="33"/>
      <c r="W128" s="86" t="e">
        <f>W129+W159+#REF!</f>
        <v>#REF!</v>
      </c>
      <c r="X128" s="33"/>
      <c r="Y128" s="86" t="e">
        <f>Y129+Y159+#REF!</f>
        <v>#REF!</v>
      </c>
      <c r="Z128" s="33"/>
      <c r="AA128" s="87" t="e">
        <f>AA129+AA159+#REF!</f>
        <v>#REF!</v>
      </c>
      <c r="AT128" s="10" t="s">
        <v>38</v>
      </c>
      <c r="AU128" s="10" t="s">
        <v>56</v>
      </c>
      <c r="BK128" s="88" t="e">
        <f>BK129+BK159+#REF!</f>
        <v>#REF!</v>
      </c>
    </row>
    <row r="129" spans="2:65" s="5" customFormat="1" ht="37.35" customHeight="1">
      <c r="B129" s="89"/>
      <c r="C129" s="90"/>
      <c r="D129" s="91" t="s">
        <v>57</v>
      </c>
      <c r="E129" s="91"/>
      <c r="F129" s="91"/>
      <c r="G129" s="91"/>
      <c r="H129" s="91"/>
      <c r="I129" s="91"/>
      <c r="J129" s="91"/>
      <c r="K129" s="91"/>
      <c r="L129" s="91"/>
      <c r="M129" s="91"/>
      <c r="N129" s="157">
        <f>BK129</f>
        <v>0</v>
      </c>
      <c r="O129" s="166"/>
      <c r="P129" s="166"/>
      <c r="Q129" s="166"/>
      <c r="R129" s="92"/>
      <c r="T129" s="93"/>
      <c r="U129" s="90"/>
      <c r="V129" s="90"/>
      <c r="W129" s="94">
        <f>W130+W134+W139+W142+W144+W147+W157</f>
        <v>0</v>
      </c>
      <c r="X129" s="90"/>
      <c r="Y129" s="94">
        <f>Y130+Y134+Y139+Y142+Y144+Y147+Y157</f>
        <v>63.052447390000005</v>
      </c>
      <c r="Z129" s="90"/>
      <c r="AA129" s="95">
        <f>AA130+AA134+AA139+AA142+AA144+AA147+AA157</f>
        <v>0.78408000000000011</v>
      </c>
      <c r="AR129" s="96" t="s">
        <v>40</v>
      </c>
      <c r="AT129" s="97" t="s">
        <v>38</v>
      </c>
      <c r="AU129" s="97" t="s">
        <v>39</v>
      </c>
      <c r="AY129" s="96" t="s">
        <v>92</v>
      </c>
      <c r="BK129" s="98">
        <f>BK130+BK134+BK139+BK142+BK144+BK147+BK157</f>
        <v>0</v>
      </c>
    </row>
    <row r="130" spans="2:65" s="5" customFormat="1" ht="19.899999999999999" customHeight="1">
      <c r="B130" s="89"/>
      <c r="C130" s="90"/>
      <c r="D130" s="99" t="s">
        <v>58</v>
      </c>
      <c r="E130" s="99"/>
      <c r="F130" s="99"/>
      <c r="G130" s="99"/>
      <c r="H130" s="99"/>
      <c r="I130" s="99"/>
      <c r="J130" s="99"/>
      <c r="K130" s="99"/>
      <c r="L130" s="99"/>
      <c r="M130" s="99"/>
      <c r="N130" s="139">
        <f>BK130</f>
        <v>0</v>
      </c>
      <c r="O130" s="140"/>
      <c r="P130" s="140"/>
      <c r="Q130" s="140"/>
      <c r="R130" s="92"/>
      <c r="T130" s="93"/>
      <c r="U130" s="90"/>
      <c r="V130" s="90"/>
      <c r="W130" s="94">
        <f>SUM(W131:W133)</f>
        <v>0</v>
      </c>
      <c r="X130" s="90"/>
      <c r="Y130" s="94">
        <f>SUM(Y131:Y133)</f>
        <v>0</v>
      </c>
      <c r="Z130" s="90"/>
      <c r="AA130" s="95">
        <f>SUM(AA131:AA133)</f>
        <v>0</v>
      </c>
      <c r="AR130" s="96" t="s">
        <v>40</v>
      </c>
      <c r="AT130" s="97" t="s">
        <v>38</v>
      </c>
      <c r="AU130" s="97" t="s">
        <v>40</v>
      </c>
      <c r="AY130" s="96" t="s">
        <v>92</v>
      </c>
      <c r="BK130" s="98">
        <f>SUM(BK131:BK133)</f>
        <v>0</v>
      </c>
    </row>
    <row r="131" spans="2:65" s="1" customFormat="1" ht="31.5" customHeight="1">
      <c r="B131" s="71"/>
      <c r="C131" s="100" t="s">
        <v>40</v>
      </c>
      <c r="D131" s="100" t="s">
        <v>93</v>
      </c>
      <c r="E131" s="101" t="s">
        <v>94</v>
      </c>
      <c r="F131" s="144" t="s">
        <v>95</v>
      </c>
      <c r="G131" s="144"/>
      <c r="H131" s="144"/>
      <c r="I131" s="144"/>
      <c r="J131" s="102" t="s">
        <v>96</v>
      </c>
      <c r="K131" s="103">
        <v>0.69</v>
      </c>
      <c r="L131" s="143">
        <v>0</v>
      </c>
      <c r="M131" s="143"/>
      <c r="N131" s="138">
        <f>ROUND(L131*K131,3)</f>
        <v>0</v>
      </c>
      <c r="O131" s="138"/>
      <c r="P131" s="138"/>
      <c r="Q131" s="138"/>
      <c r="R131" s="74"/>
      <c r="T131" s="105" t="s">
        <v>1</v>
      </c>
      <c r="U131" s="27" t="s">
        <v>24</v>
      </c>
      <c r="V131" s="23"/>
      <c r="W131" s="106">
        <f>V131*K131</f>
        <v>0</v>
      </c>
      <c r="X131" s="106">
        <v>0</v>
      </c>
      <c r="Y131" s="106">
        <f>X131*K131</f>
        <v>0</v>
      </c>
      <c r="Z131" s="106">
        <v>0</v>
      </c>
      <c r="AA131" s="107">
        <f>Z131*K131</f>
        <v>0</v>
      </c>
      <c r="AR131" s="10" t="s">
        <v>97</v>
      </c>
      <c r="AT131" s="10" t="s">
        <v>93</v>
      </c>
      <c r="AU131" s="10" t="s">
        <v>42</v>
      </c>
      <c r="AY131" s="10" t="s">
        <v>92</v>
      </c>
      <c r="BE131" s="54">
        <f>IF(U131="základná",N131,0)</f>
        <v>0</v>
      </c>
      <c r="BF131" s="54">
        <f>IF(U131="znížená",N131,0)</f>
        <v>0</v>
      </c>
      <c r="BG131" s="54">
        <f>IF(U131="zákl. prenesená",N131,0)</f>
        <v>0</v>
      </c>
      <c r="BH131" s="54">
        <f>IF(U131="zníž. prenesená",N131,0)</f>
        <v>0</v>
      </c>
      <c r="BI131" s="54">
        <f>IF(U131="nulová",N131,0)</f>
        <v>0</v>
      </c>
      <c r="BJ131" s="10" t="s">
        <v>42</v>
      </c>
      <c r="BK131" s="108">
        <f>ROUND(L131*K131,3)</f>
        <v>0</v>
      </c>
      <c r="BL131" s="10" t="s">
        <v>97</v>
      </c>
      <c r="BM131" s="10" t="s">
        <v>98</v>
      </c>
    </row>
    <row r="132" spans="2:65" s="1" customFormat="1" ht="31.5" customHeight="1">
      <c r="B132" s="71"/>
      <c r="C132" s="100" t="s">
        <v>42</v>
      </c>
      <c r="D132" s="100" t="s">
        <v>93</v>
      </c>
      <c r="E132" s="101" t="s">
        <v>99</v>
      </c>
      <c r="F132" s="144" t="s">
        <v>100</v>
      </c>
      <c r="G132" s="144"/>
      <c r="H132" s="144"/>
      <c r="I132" s="144"/>
      <c r="J132" s="102" t="s">
        <v>96</v>
      </c>
      <c r="K132" s="103">
        <v>7.17</v>
      </c>
      <c r="L132" s="143">
        <v>0</v>
      </c>
      <c r="M132" s="143"/>
      <c r="N132" s="138">
        <f>ROUND(L132*K132,3)</f>
        <v>0</v>
      </c>
      <c r="O132" s="138"/>
      <c r="P132" s="138"/>
      <c r="Q132" s="138"/>
      <c r="R132" s="74"/>
      <c r="T132" s="105" t="s">
        <v>1</v>
      </c>
      <c r="U132" s="27" t="s">
        <v>24</v>
      </c>
      <c r="V132" s="23"/>
      <c r="W132" s="106">
        <f>V132*K132</f>
        <v>0</v>
      </c>
      <c r="X132" s="106">
        <v>0</v>
      </c>
      <c r="Y132" s="106">
        <f>X132*K132</f>
        <v>0</v>
      </c>
      <c r="Z132" s="106">
        <v>0</v>
      </c>
      <c r="AA132" s="107">
        <f>Z132*K132</f>
        <v>0</v>
      </c>
      <c r="AR132" s="10" t="s">
        <v>97</v>
      </c>
      <c r="AT132" s="10" t="s">
        <v>93</v>
      </c>
      <c r="AU132" s="10" t="s">
        <v>42</v>
      </c>
      <c r="AY132" s="10" t="s">
        <v>92</v>
      </c>
      <c r="BE132" s="54">
        <f>IF(U132="základná",N132,0)</f>
        <v>0</v>
      </c>
      <c r="BF132" s="54">
        <f>IF(U132="znížená",N132,0)</f>
        <v>0</v>
      </c>
      <c r="BG132" s="54">
        <f>IF(U132="zákl. prenesená",N132,0)</f>
        <v>0</v>
      </c>
      <c r="BH132" s="54">
        <f>IF(U132="zníž. prenesená",N132,0)</f>
        <v>0</v>
      </c>
      <c r="BI132" s="54">
        <f>IF(U132="nulová",N132,0)</f>
        <v>0</v>
      </c>
      <c r="BJ132" s="10" t="s">
        <v>42</v>
      </c>
      <c r="BK132" s="108">
        <f>ROUND(L132*K132,3)</f>
        <v>0</v>
      </c>
      <c r="BL132" s="10" t="s">
        <v>97</v>
      </c>
      <c r="BM132" s="10" t="s">
        <v>101</v>
      </c>
    </row>
    <row r="133" spans="2:65" s="1" customFormat="1" ht="31.5" customHeight="1">
      <c r="B133" s="71"/>
      <c r="C133" s="100" t="s">
        <v>43</v>
      </c>
      <c r="D133" s="100" t="s">
        <v>93</v>
      </c>
      <c r="E133" s="101" t="s">
        <v>102</v>
      </c>
      <c r="F133" s="144" t="s">
        <v>103</v>
      </c>
      <c r="G133" s="144"/>
      <c r="H133" s="144"/>
      <c r="I133" s="144"/>
      <c r="J133" s="102" t="s">
        <v>96</v>
      </c>
      <c r="K133" s="103">
        <v>7.17</v>
      </c>
      <c r="L133" s="143">
        <v>0</v>
      </c>
      <c r="M133" s="143"/>
      <c r="N133" s="138">
        <f>ROUND(L133*K133,3)</f>
        <v>0</v>
      </c>
      <c r="O133" s="138"/>
      <c r="P133" s="138"/>
      <c r="Q133" s="138"/>
      <c r="R133" s="74"/>
      <c r="T133" s="105" t="s">
        <v>1</v>
      </c>
      <c r="U133" s="27" t="s">
        <v>24</v>
      </c>
      <c r="V133" s="23"/>
      <c r="W133" s="106">
        <f>V133*K133</f>
        <v>0</v>
      </c>
      <c r="X133" s="106">
        <v>0</v>
      </c>
      <c r="Y133" s="106">
        <f>X133*K133</f>
        <v>0</v>
      </c>
      <c r="Z133" s="106">
        <v>0</v>
      </c>
      <c r="AA133" s="107">
        <f>Z133*K133</f>
        <v>0</v>
      </c>
      <c r="AR133" s="10" t="s">
        <v>97</v>
      </c>
      <c r="AT133" s="10" t="s">
        <v>93</v>
      </c>
      <c r="AU133" s="10" t="s">
        <v>42</v>
      </c>
      <c r="AY133" s="10" t="s">
        <v>92</v>
      </c>
      <c r="BE133" s="54">
        <f>IF(U133="základná",N133,0)</f>
        <v>0</v>
      </c>
      <c r="BF133" s="54">
        <f>IF(U133="znížená",N133,0)</f>
        <v>0</v>
      </c>
      <c r="BG133" s="54">
        <f>IF(U133="zákl. prenesená",N133,0)</f>
        <v>0</v>
      </c>
      <c r="BH133" s="54">
        <f>IF(U133="zníž. prenesená",N133,0)</f>
        <v>0</v>
      </c>
      <c r="BI133" s="54">
        <f>IF(U133="nulová",N133,0)</f>
        <v>0</v>
      </c>
      <c r="BJ133" s="10" t="s">
        <v>42</v>
      </c>
      <c r="BK133" s="108">
        <f>ROUND(L133*K133,3)</f>
        <v>0</v>
      </c>
      <c r="BL133" s="10" t="s">
        <v>97</v>
      </c>
      <c r="BM133" s="10" t="s">
        <v>104</v>
      </c>
    </row>
    <row r="134" spans="2:65" s="5" customFormat="1" ht="29.85" customHeight="1">
      <c r="B134" s="89"/>
      <c r="C134" s="90"/>
      <c r="D134" s="99" t="s">
        <v>59</v>
      </c>
      <c r="E134" s="99"/>
      <c r="F134" s="99"/>
      <c r="G134" s="99"/>
      <c r="H134" s="99"/>
      <c r="I134" s="99"/>
      <c r="J134" s="99"/>
      <c r="K134" s="99"/>
      <c r="L134" s="99"/>
      <c r="M134" s="99"/>
      <c r="N134" s="141">
        <f>BK134</f>
        <v>0</v>
      </c>
      <c r="O134" s="142"/>
      <c r="P134" s="142"/>
      <c r="Q134" s="142"/>
      <c r="R134" s="92"/>
      <c r="T134" s="93"/>
      <c r="U134" s="90"/>
      <c r="V134" s="90"/>
      <c r="W134" s="94">
        <f>SUM(W135:W138)</f>
        <v>0</v>
      </c>
      <c r="X134" s="90"/>
      <c r="Y134" s="94">
        <f>SUM(Y135:Y138)</f>
        <v>9.2379316000000014</v>
      </c>
      <c r="Z134" s="90"/>
      <c r="AA134" s="95">
        <f>SUM(AA135:AA138)</f>
        <v>0</v>
      </c>
      <c r="AR134" s="96" t="s">
        <v>40</v>
      </c>
      <c r="AT134" s="97" t="s">
        <v>38</v>
      </c>
      <c r="AU134" s="97" t="s">
        <v>40</v>
      </c>
      <c r="AY134" s="96" t="s">
        <v>92</v>
      </c>
      <c r="BK134" s="98">
        <f>SUM(BK135:BK138)</f>
        <v>0</v>
      </c>
    </row>
    <row r="135" spans="2:65" s="1" customFormat="1" ht="31.5" customHeight="1">
      <c r="B135" s="71"/>
      <c r="C135" s="100" t="s">
        <v>97</v>
      </c>
      <c r="D135" s="100" t="s">
        <v>93</v>
      </c>
      <c r="E135" s="101" t="s">
        <v>105</v>
      </c>
      <c r="F135" s="144" t="s">
        <v>106</v>
      </c>
      <c r="G135" s="144"/>
      <c r="H135" s="144"/>
      <c r="I135" s="144"/>
      <c r="J135" s="102" t="s">
        <v>107</v>
      </c>
      <c r="K135" s="103">
        <v>1.8</v>
      </c>
      <c r="L135" s="143">
        <v>0</v>
      </c>
      <c r="M135" s="143"/>
      <c r="N135" s="138">
        <f>ROUND(L135*K135,3)</f>
        <v>0</v>
      </c>
      <c r="O135" s="138"/>
      <c r="P135" s="138"/>
      <c r="Q135" s="138"/>
      <c r="R135" s="74"/>
      <c r="T135" s="105" t="s">
        <v>1</v>
      </c>
      <c r="U135" s="27" t="s">
        <v>24</v>
      </c>
      <c r="V135" s="23"/>
      <c r="W135" s="106">
        <f>V135*K135</f>
        <v>0</v>
      </c>
      <c r="X135" s="106">
        <v>9.9099999999999994E-2</v>
      </c>
      <c r="Y135" s="106">
        <f>X135*K135</f>
        <v>0.17837999999999998</v>
      </c>
      <c r="Z135" s="106">
        <v>0</v>
      </c>
      <c r="AA135" s="107">
        <f>Z135*K135</f>
        <v>0</v>
      </c>
      <c r="AR135" s="10" t="s">
        <v>97</v>
      </c>
      <c r="AT135" s="10" t="s">
        <v>93</v>
      </c>
      <c r="AU135" s="10" t="s">
        <v>42</v>
      </c>
      <c r="AY135" s="10" t="s">
        <v>92</v>
      </c>
      <c r="BE135" s="54">
        <f>IF(U135="základná",N135,0)</f>
        <v>0</v>
      </c>
      <c r="BF135" s="54">
        <f>IF(U135="znížená",N135,0)</f>
        <v>0</v>
      </c>
      <c r="BG135" s="54">
        <f>IF(U135="zákl. prenesená",N135,0)</f>
        <v>0</v>
      </c>
      <c r="BH135" s="54">
        <f>IF(U135="zníž. prenesená",N135,0)</f>
        <v>0</v>
      </c>
      <c r="BI135" s="54">
        <f>IF(U135="nulová",N135,0)</f>
        <v>0</v>
      </c>
      <c r="BJ135" s="10" t="s">
        <v>42</v>
      </c>
      <c r="BK135" s="108">
        <f>ROUND(L135*K135,3)</f>
        <v>0</v>
      </c>
      <c r="BL135" s="10" t="s">
        <v>97</v>
      </c>
      <c r="BM135" s="10" t="s">
        <v>108</v>
      </c>
    </row>
    <row r="136" spans="2:65" s="1" customFormat="1" ht="31.5" customHeight="1">
      <c r="B136" s="71"/>
      <c r="C136" s="100" t="s">
        <v>109</v>
      </c>
      <c r="D136" s="100" t="s">
        <v>93</v>
      </c>
      <c r="E136" s="101" t="s">
        <v>110</v>
      </c>
      <c r="F136" s="144" t="s">
        <v>111</v>
      </c>
      <c r="G136" s="144"/>
      <c r="H136" s="144"/>
      <c r="I136" s="144"/>
      <c r="J136" s="102" t="s">
        <v>112</v>
      </c>
      <c r="K136" s="103">
        <v>0.36</v>
      </c>
      <c r="L136" s="143">
        <v>0</v>
      </c>
      <c r="M136" s="143"/>
      <c r="N136" s="138">
        <f>ROUND(L136*K136,3)</f>
        <v>0</v>
      </c>
      <c r="O136" s="138"/>
      <c r="P136" s="138"/>
      <c r="Q136" s="138"/>
      <c r="R136" s="74"/>
      <c r="T136" s="105" t="s">
        <v>1</v>
      </c>
      <c r="U136" s="27" t="s">
        <v>24</v>
      </c>
      <c r="V136" s="23"/>
      <c r="W136" s="106">
        <f>V136*K136</f>
        <v>0</v>
      </c>
      <c r="X136" s="106">
        <v>4.3099999999999996E-3</v>
      </c>
      <c r="Y136" s="106">
        <f>X136*K136</f>
        <v>1.5515999999999998E-3</v>
      </c>
      <c r="Z136" s="106">
        <v>0</v>
      </c>
      <c r="AA136" s="107">
        <f>Z136*K136</f>
        <v>0</v>
      </c>
      <c r="AR136" s="10" t="s">
        <v>97</v>
      </c>
      <c r="AT136" s="10" t="s">
        <v>93</v>
      </c>
      <c r="AU136" s="10" t="s">
        <v>42</v>
      </c>
      <c r="AY136" s="10" t="s">
        <v>92</v>
      </c>
      <c r="BE136" s="54">
        <f>IF(U136="základná",N136,0)</f>
        <v>0</v>
      </c>
      <c r="BF136" s="54">
        <f>IF(U136="znížená",N136,0)</f>
        <v>0</v>
      </c>
      <c r="BG136" s="54">
        <f>IF(U136="zákl. prenesená",N136,0)</f>
        <v>0</v>
      </c>
      <c r="BH136" s="54">
        <f>IF(U136="zníž. prenesená",N136,0)</f>
        <v>0</v>
      </c>
      <c r="BI136" s="54">
        <f>IF(U136="nulová",N136,0)</f>
        <v>0</v>
      </c>
      <c r="BJ136" s="10" t="s">
        <v>42</v>
      </c>
      <c r="BK136" s="108">
        <f>ROUND(L136*K136,3)</f>
        <v>0</v>
      </c>
      <c r="BL136" s="10" t="s">
        <v>97</v>
      </c>
      <c r="BM136" s="10" t="s">
        <v>113</v>
      </c>
    </row>
    <row r="137" spans="2:65" s="1" customFormat="1" ht="31.5" customHeight="1">
      <c r="B137" s="71"/>
      <c r="C137" s="100" t="s">
        <v>114</v>
      </c>
      <c r="D137" s="100" t="s">
        <v>93</v>
      </c>
      <c r="E137" s="101" t="s">
        <v>115</v>
      </c>
      <c r="F137" s="144" t="s">
        <v>116</v>
      </c>
      <c r="G137" s="144"/>
      <c r="H137" s="144"/>
      <c r="I137" s="144"/>
      <c r="J137" s="102" t="s">
        <v>112</v>
      </c>
      <c r="K137" s="103">
        <v>0.36</v>
      </c>
      <c r="L137" s="143">
        <v>0</v>
      </c>
      <c r="M137" s="143"/>
      <c r="N137" s="138">
        <f>ROUND(L137*K137,3)</f>
        <v>0</v>
      </c>
      <c r="O137" s="138"/>
      <c r="P137" s="138"/>
      <c r="Q137" s="138"/>
      <c r="R137" s="74"/>
      <c r="T137" s="105" t="s">
        <v>1</v>
      </c>
      <c r="U137" s="27" t="s">
        <v>24</v>
      </c>
      <c r="V137" s="23"/>
      <c r="W137" s="106">
        <f>V137*K137</f>
        <v>0</v>
      </c>
      <c r="X137" s="106">
        <v>0</v>
      </c>
      <c r="Y137" s="106">
        <f>X137*K137</f>
        <v>0</v>
      </c>
      <c r="Z137" s="106">
        <v>0</v>
      </c>
      <c r="AA137" s="107">
        <f>Z137*K137</f>
        <v>0</v>
      </c>
      <c r="AR137" s="10" t="s">
        <v>97</v>
      </c>
      <c r="AT137" s="10" t="s">
        <v>93</v>
      </c>
      <c r="AU137" s="10" t="s">
        <v>42</v>
      </c>
      <c r="AY137" s="10" t="s">
        <v>92</v>
      </c>
      <c r="BE137" s="54">
        <f>IF(U137="základná",N137,0)</f>
        <v>0</v>
      </c>
      <c r="BF137" s="54">
        <f>IF(U137="znížená",N137,0)</f>
        <v>0</v>
      </c>
      <c r="BG137" s="54">
        <f>IF(U137="zákl. prenesená",N137,0)</f>
        <v>0</v>
      </c>
      <c r="BH137" s="54">
        <f>IF(U137="zníž. prenesená",N137,0)</f>
        <v>0</v>
      </c>
      <c r="BI137" s="54">
        <f>IF(U137="nulová",N137,0)</f>
        <v>0</v>
      </c>
      <c r="BJ137" s="10" t="s">
        <v>42</v>
      </c>
      <c r="BK137" s="108">
        <f>ROUND(L137*K137,3)</f>
        <v>0</v>
      </c>
      <c r="BL137" s="10" t="s">
        <v>97</v>
      </c>
      <c r="BM137" s="10" t="s">
        <v>117</v>
      </c>
    </row>
    <row r="138" spans="2:65" s="1" customFormat="1" ht="44.25" customHeight="1">
      <c r="B138" s="71"/>
      <c r="C138" s="100" t="s">
        <v>118</v>
      </c>
      <c r="D138" s="100" t="s">
        <v>93</v>
      </c>
      <c r="E138" s="101" t="s">
        <v>119</v>
      </c>
      <c r="F138" s="144" t="s">
        <v>120</v>
      </c>
      <c r="G138" s="144"/>
      <c r="H138" s="144"/>
      <c r="I138" s="144"/>
      <c r="J138" s="102" t="s">
        <v>112</v>
      </c>
      <c r="K138" s="103">
        <v>129.4</v>
      </c>
      <c r="L138" s="143">
        <v>0</v>
      </c>
      <c r="M138" s="143"/>
      <c r="N138" s="138">
        <f>ROUND(L138*K138,3)</f>
        <v>0</v>
      </c>
      <c r="O138" s="138"/>
      <c r="P138" s="138"/>
      <c r="Q138" s="138"/>
      <c r="R138" s="74"/>
      <c r="T138" s="105" t="s">
        <v>1</v>
      </c>
      <c r="U138" s="27" t="s">
        <v>24</v>
      </c>
      <c r="V138" s="23"/>
      <c r="W138" s="106">
        <f>V138*K138</f>
        <v>0</v>
      </c>
      <c r="X138" s="106">
        <v>7.0000000000000007E-2</v>
      </c>
      <c r="Y138" s="106">
        <f>X138*K138</f>
        <v>9.0580000000000016</v>
      </c>
      <c r="Z138" s="106">
        <v>0</v>
      </c>
      <c r="AA138" s="107">
        <f>Z138*K138</f>
        <v>0</v>
      </c>
      <c r="AR138" s="10" t="s">
        <v>97</v>
      </c>
      <c r="AT138" s="10" t="s">
        <v>93</v>
      </c>
      <c r="AU138" s="10" t="s">
        <v>42</v>
      </c>
      <c r="AY138" s="10" t="s">
        <v>92</v>
      </c>
      <c r="BE138" s="54">
        <f>IF(U138="základná",N138,0)</f>
        <v>0</v>
      </c>
      <c r="BF138" s="54">
        <f>IF(U138="znížená",N138,0)</f>
        <v>0</v>
      </c>
      <c r="BG138" s="54">
        <f>IF(U138="zákl. prenesená",N138,0)</f>
        <v>0</v>
      </c>
      <c r="BH138" s="54">
        <f>IF(U138="zníž. prenesená",N138,0)</f>
        <v>0</v>
      </c>
      <c r="BI138" s="54">
        <f>IF(U138="nulová",N138,0)</f>
        <v>0</v>
      </c>
      <c r="BJ138" s="10" t="s">
        <v>42</v>
      </c>
      <c r="BK138" s="108">
        <f>ROUND(L138*K138,3)</f>
        <v>0</v>
      </c>
      <c r="BL138" s="10" t="s">
        <v>97</v>
      </c>
      <c r="BM138" s="10" t="s">
        <v>121</v>
      </c>
    </row>
    <row r="139" spans="2:65" s="5" customFormat="1" ht="29.85" customHeight="1">
      <c r="B139" s="89"/>
      <c r="C139" s="90"/>
      <c r="D139" s="99" t="s">
        <v>60</v>
      </c>
      <c r="E139" s="99"/>
      <c r="F139" s="99"/>
      <c r="G139" s="99"/>
      <c r="H139" s="99"/>
      <c r="I139" s="99"/>
      <c r="J139" s="99"/>
      <c r="K139" s="99"/>
      <c r="L139" s="99"/>
      <c r="M139" s="99"/>
      <c r="N139" s="141">
        <f>BK139</f>
        <v>0</v>
      </c>
      <c r="O139" s="142"/>
      <c r="P139" s="142"/>
      <c r="Q139" s="142"/>
      <c r="R139" s="92"/>
      <c r="T139" s="93"/>
      <c r="U139" s="90"/>
      <c r="V139" s="90"/>
      <c r="W139" s="94">
        <f>SUM(W140:W141)</f>
        <v>0</v>
      </c>
      <c r="X139" s="90"/>
      <c r="Y139" s="94">
        <f>SUM(Y140:Y141)</f>
        <v>28.079800000000002</v>
      </c>
      <c r="Z139" s="90"/>
      <c r="AA139" s="95">
        <f>SUM(AA140:AA141)</f>
        <v>0</v>
      </c>
      <c r="AR139" s="96" t="s">
        <v>40</v>
      </c>
      <c r="AT139" s="97" t="s">
        <v>38</v>
      </c>
      <c r="AU139" s="97" t="s">
        <v>40</v>
      </c>
      <c r="AY139" s="96" t="s">
        <v>92</v>
      </c>
      <c r="BK139" s="98">
        <f>SUM(BK140:BK141)</f>
        <v>0</v>
      </c>
    </row>
    <row r="140" spans="2:65" s="1" customFormat="1" ht="22.5" customHeight="1">
      <c r="B140" s="71"/>
      <c r="C140" s="100" t="s">
        <v>122</v>
      </c>
      <c r="D140" s="100" t="s">
        <v>93</v>
      </c>
      <c r="E140" s="101" t="s">
        <v>123</v>
      </c>
      <c r="F140" s="144" t="s">
        <v>124</v>
      </c>
      <c r="G140" s="144"/>
      <c r="H140" s="144"/>
      <c r="I140" s="144"/>
      <c r="J140" s="102" t="s">
        <v>112</v>
      </c>
      <c r="K140" s="103">
        <v>129.4</v>
      </c>
      <c r="L140" s="143">
        <v>0</v>
      </c>
      <c r="M140" s="143"/>
      <c r="N140" s="138">
        <f>ROUND(L140*K140,3)</f>
        <v>0</v>
      </c>
      <c r="O140" s="138"/>
      <c r="P140" s="138"/>
      <c r="Q140" s="138"/>
      <c r="R140" s="74"/>
      <c r="T140" s="105" t="s">
        <v>1</v>
      </c>
      <c r="U140" s="27" t="s">
        <v>24</v>
      </c>
      <c r="V140" s="23"/>
      <c r="W140" s="106">
        <f>V140*K140</f>
        <v>0</v>
      </c>
      <c r="X140" s="106">
        <v>0.112</v>
      </c>
      <c r="Y140" s="106">
        <f>X140*K140</f>
        <v>14.492800000000001</v>
      </c>
      <c r="Z140" s="106">
        <v>0</v>
      </c>
      <c r="AA140" s="107">
        <f>Z140*K140</f>
        <v>0</v>
      </c>
      <c r="AR140" s="10" t="s">
        <v>97</v>
      </c>
      <c r="AT140" s="10" t="s">
        <v>93</v>
      </c>
      <c r="AU140" s="10" t="s">
        <v>42</v>
      </c>
      <c r="AY140" s="10" t="s">
        <v>92</v>
      </c>
      <c r="BE140" s="54">
        <f>IF(U140="základná",N140,0)</f>
        <v>0</v>
      </c>
      <c r="BF140" s="54">
        <f>IF(U140="znížená",N140,0)</f>
        <v>0</v>
      </c>
      <c r="BG140" s="54">
        <f>IF(U140="zákl. prenesená",N140,0)</f>
        <v>0</v>
      </c>
      <c r="BH140" s="54">
        <f>IF(U140="zníž. prenesená",N140,0)</f>
        <v>0</v>
      </c>
      <c r="BI140" s="54">
        <f>IF(U140="nulová",N140,0)</f>
        <v>0</v>
      </c>
      <c r="BJ140" s="10" t="s">
        <v>42</v>
      </c>
      <c r="BK140" s="108">
        <f>ROUND(L140*K140,3)</f>
        <v>0</v>
      </c>
      <c r="BL140" s="10" t="s">
        <v>97</v>
      </c>
      <c r="BM140" s="10" t="s">
        <v>125</v>
      </c>
    </row>
    <row r="141" spans="2:65" s="1" customFormat="1" ht="22.5" customHeight="1">
      <c r="B141" s="71"/>
      <c r="C141" s="109" t="s">
        <v>126</v>
      </c>
      <c r="D141" s="109" t="s">
        <v>127</v>
      </c>
      <c r="E141" s="110" t="s">
        <v>128</v>
      </c>
      <c r="F141" s="145" t="s">
        <v>235</v>
      </c>
      <c r="G141" s="145"/>
      <c r="H141" s="145"/>
      <c r="I141" s="145"/>
      <c r="J141" s="111" t="s">
        <v>112</v>
      </c>
      <c r="K141" s="112">
        <v>135.87</v>
      </c>
      <c r="L141" s="151">
        <v>0</v>
      </c>
      <c r="M141" s="151"/>
      <c r="N141" s="150">
        <f>ROUND(L141*K141,3)</f>
        <v>0</v>
      </c>
      <c r="O141" s="138"/>
      <c r="P141" s="138"/>
      <c r="Q141" s="138"/>
      <c r="R141" s="74"/>
      <c r="T141" s="105" t="s">
        <v>1</v>
      </c>
      <c r="U141" s="27" t="s">
        <v>24</v>
      </c>
      <c r="V141" s="23"/>
      <c r="W141" s="106">
        <f>V141*K141</f>
        <v>0</v>
      </c>
      <c r="X141" s="106">
        <v>0.1</v>
      </c>
      <c r="Y141" s="106">
        <f>X141*K141</f>
        <v>13.587000000000002</v>
      </c>
      <c r="Z141" s="106">
        <v>0</v>
      </c>
      <c r="AA141" s="107">
        <f>Z141*K141</f>
        <v>0</v>
      </c>
      <c r="AR141" s="10" t="s">
        <v>122</v>
      </c>
      <c r="AT141" s="10" t="s">
        <v>127</v>
      </c>
      <c r="AU141" s="10" t="s">
        <v>42</v>
      </c>
      <c r="AY141" s="10" t="s">
        <v>92</v>
      </c>
      <c r="BE141" s="54">
        <f>IF(U141="základná",N141,0)</f>
        <v>0</v>
      </c>
      <c r="BF141" s="54">
        <f>IF(U141="znížená",N141,0)</f>
        <v>0</v>
      </c>
      <c r="BG141" s="54">
        <f>IF(U141="zákl. prenesená",N141,0)</f>
        <v>0</v>
      </c>
      <c r="BH141" s="54">
        <f>IF(U141="zníž. prenesená",N141,0)</f>
        <v>0</v>
      </c>
      <c r="BI141" s="54">
        <f>IF(U141="nulová",N141,0)</f>
        <v>0</v>
      </c>
      <c r="BJ141" s="10" t="s">
        <v>42</v>
      </c>
      <c r="BK141" s="108">
        <f>ROUND(L141*K141,3)</f>
        <v>0</v>
      </c>
      <c r="BL141" s="10" t="s">
        <v>97</v>
      </c>
      <c r="BM141" s="10" t="s">
        <v>129</v>
      </c>
    </row>
    <row r="142" spans="2:65" s="5" customFormat="1" ht="29.85" customHeight="1">
      <c r="B142" s="89"/>
      <c r="C142" s="90"/>
      <c r="D142" s="99" t="s">
        <v>61</v>
      </c>
      <c r="E142" s="99"/>
      <c r="F142" s="99"/>
      <c r="G142" s="99"/>
      <c r="H142" s="99"/>
      <c r="I142" s="99"/>
      <c r="J142" s="99"/>
      <c r="K142" s="99"/>
      <c r="L142" s="99"/>
      <c r="M142" s="99"/>
      <c r="N142" s="141">
        <f>BK142</f>
        <v>0</v>
      </c>
      <c r="O142" s="142"/>
      <c r="P142" s="142"/>
      <c r="Q142" s="142"/>
      <c r="R142" s="92"/>
      <c r="T142" s="93"/>
      <c r="U142" s="90"/>
      <c r="V142" s="90"/>
      <c r="W142" s="94">
        <f>W143</f>
        <v>0</v>
      </c>
      <c r="X142" s="90"/>
      <c r="Y142" s="94">
        <f>Y143</f>
        <v>0.12885569999999999</v>
      </c>
      <c r="Z142" s="90"/>
      <c r="AA142" s="95">
        <f>AA143</f>
        <v>0</v>
      </c>
      <c r="AR142" s="96" t="s">
        <v>40</v>
      </c>
      <c r="AT142" s="97" t="s">
        <v>38</v>
      </c>
      <c r="AU142" s="97" t="s">
        <v>40</v>
      </c>
      <c r="AY142" s="96" t="s">
        <v>92</v>
      </c>
      <c r="BK142" s="98">
        <f>BK143</f>
        <v>0</v>
      </c>
    </row>
    <row r="143" spans="2:65" s="1" customFormat="1" ht="31.5" customHeight="1">
      <c r="B143" s="71"/>
      <c r="C143" s="100" t="s">
        <v>130</v>
      </c>
      <c r="D143" s="100" t="s">
        <v>93</v>
      </c>
      <c r="E143" s="101" t="s">
        <v>131</v>
      </c>
      <c r="F143" s="144" t="s">
        <v>132</v>
      </c>
      <c r="G143" s="144"/>
      <c r="H143" s="144"/>
      <c r="I143" s="144"/>
      <c r="J143" s="102" t="s">
        <v>112</v>
      </c>
      <c r="K143" s="103">
        <v>2.61</v>
      </c>
      <c r="L143" s="143">
        <v>0</v>
      </c>
      <c r="M143" s="143"/>
      <c r="N143" s="138">
        <f>ROUND(L143*K143,3)</f>
        <v>0</v>
      </c>
      <c r="O143" s="138"/>
      <c r="P143" s="138"/>
      <c r="Q143" s="138"/>
      <c r="R143" s="74"/>
      <c r="T143" s="105" t="s">
        <v>1</v>
      </c>
      <c r="U143" s="27" t="s">
        <v>24</v>
      </c>
      <c r="V143" s="23"/>
      <c r="W143" s="106">
        <f>V143*K143</f>
        <v>0</v>
      </c>
      <c r="X143" s="106">
        <v>4.9369999999999997E-2</v>
      </c>
      <c r="Y143" s="106">
        <f>X143*K143</f>
        <v>0.12885569999999999</v>
      </c>
      <c r="Z143" s="106">
        <v>0</v>
      </c>
      <c r="AA143" s="107">
        <f>Z143*K143</f>
        <v>0</v>
      </c>
      <c r="AR143" s="10" t="s">
        <v>97</v>
      </c>
      <c r="AT143" s="10" t="s">
        <v>93</v>
      </c>
      <c r="AU143" s="10" t="s">
        <v>42</v>
      </c>
      <c r="AY143" s="10" t="s">
        <v>92</v>
      </c>
      <c r="BE143" s="54">
        <f>IF(U143="základná",N143,0)</f>
        <v>0</v>
      </c>
      <c r="BF143" s="54">
        <f>IF(U143="znížená",N143,0)</f>
        <v>0</v>
      </c>
      <c r="BG143" s="54">
        <f>IF(U143="zákl. prenesená",N143,0)</f>
        <v>0</v>
      </c>
      <c r="BH143" s="54">
        <f>IF(U143="zníž. prenesená",N143,0)</f>
        <v>0</v>
      </c>
      <c r="BI143" s="54">
        <f>IF(U143="nulová",N143,0)</f>
        <v>0</v>
      </c>
      <c r="BJ143" s="10" t="s">
        <v>42</v>
      </c>
      <c r="BK143" s="108">
        <f>ROUND(L143*K143,3)</f>
        <v>0</v>
      </c>
      <c r="BL143" s="10" t="s">
        <v>97</v>
      </c>
      <c r="BM143" s="10" t="s">
        <v>133</v>
      </c>
    </row>
    <row r="144" spans="2:65" s="5" customFormat="1" ht="29.85" customHeight="1">
      <c r="B144" s="89"/>
      <c r="C144" s="90"/>
      <c r="D144" s="99" t="s">
        <v>62</v>
      </c>
      <c r="E144" s="99"/>
      <c r="F144" s="99"/>
      <c r="G144" s="99"/>
      <c r="H144" s="99"/>
      <c r="I144" s="99"/>
      <c r="J144" s="99"/>
      <c r="K144" s="99"/>
      <c r="L144" s="99"/>
      <c r="M144" s="99"/>
      <c r="N144" s="141">
        <f>BK144</f>
        <v>0</v>
      </c>
      <c r="O144" s="142"/>
      <c r="P144" s="142"/>
      <c r="Q144" s="142"/>
      <c r="R144" s="92"/>
      <c r="T144" s="93"/>
      <c r="U144" s="90"/>
      <c r="V144" s="90"/>
      <c r="W144" s="94">
        <f>SUM(W145:W146)</f>
        <v>0</v>
      </c>
      <c r="X144" s="90"/>
      <c r="Y144" s="94">
        <f>SUM(Y145:Y146)</f>
        <v>0.29920000000000002</v>
      </c>
      <c r="Z144" s="90"/>
      <c r="AA144" s="95">
        <f>SUM(AA145:AA146)</f>
        <v>0</v>
      </c>
      <c r="AR144" s="96" t="s">
        <v>40</v>
      </c>
      <c r="AT144" s="97" t="s">
        <v>38</v>
      </c>
      <c r="AU144" s="97" t="s">
        <v>40</v>
      </c>
      <c r="AY144" s="96" t="s">
        <v>92</v>
      </c>
      <c r="BK144" s="98">
        <f>SUM(BK145:BK146)</f>
        <v>0</v>
      </c>
    </row>
    <row r="145" spans="2:65" s="1" customFormat="1" ht="31.5" customHeight="1">
      <c r="B145" s="71"/>
      <c r="C145" s="100" t="s">
        <v>134</v>
      </c>
      <c r="D145" s="100" t="s">
        <v>93</v>
      </c>
      <c r="E145" s="101" t="s">
        <v>135</v>
      </c>
      <c r="F145" s="144" t="s">
        <v>136</v>
      </c>
      <c r="G145" s="144"/>
      <c r="H145" s="144"/>
      <c r="I145" s="144"/>
      <c r="J145" s="102" t="s">
        <v>137</v>
      </c>
      <c r="K145" s="103">
        <v>1</v>
      </c>
      <c r="L145" s="143">
        <v>0</v>
      </c>
      <c r="M145" s="143"/>
      <c r="N145" s="138">
        <f>ROUND(L145*K145,3)</f>
        <v>0</v>
      </c>
      <c r="O145" s="138"/>
      <c r="P145" s="138"/>
      <c r="Q145" s="138"/>
      <c r="R145" s="74"/>
      <c r="T145" s="105" t="s">
        <v>1</v>
      </c>
      <c r="U145" s="27" t="s">
        <v>24</v>
      </c>
      <c r="V145" s="23"/>
      <c r="W145" s="106">
        <f>V145*K145</f>
        <v>0</v>
      </c>
      <c r="X145" s="106">
        <v>6.3E-3</v>
      </c>
      <c r="Y145" s="106">
        <f>X145*K145</f>
        <v>6.3E-3</v>
      </c>
      <c r="Z145" s="106">
        <v>0</v>
      </c>
      <c r="AA145" s="107">
        <f>Z145*K145</f>
        <v>0</v>
      </c>
      <c r="AR145" s="10" t="s">
        <v>97</v>
      </c>
      <c r="AT145" s="10" t="s">
        <v>93</v>
      </c>
      <c r="AU145" s="10" t="s">
        <v>42</v>
      </c>
      <c r="AY145" s="10" t="s">
        <v>92</v>
      </c>
      <c r="BE145" s="54">
        <f>IF(U145="základná",N145,0)</f>
        <v>0</v>
      </c>
      <c r="BF145" s="54">
        <f>IF(U145="znížená",N145,0)</f>
        <v>0</v>
      </c>
      <c r="BG145" s="54">
        <f>IF(U145="zákl. prenesená",N145,0)</f>
        <v>0</v>
      </c>
      <c r="BH145" s="54">
        <f>IF(U145="zníž. prenesená",N145,0)</f>
        <v>0</v>
      </c>
      <c r="BI145" s="54">
        <f>IF(U145="nulová",N145,0)</f>
        <v>0</v>
      </c>
      <c r="BJ145" s="10" t="s">
        <v>42</v>
      </c>
      <c r="BK145" s="108">
        <f>ROUND(L145*K145,3)</f>
        <v>0</v>
      </c>
      <c r="BL145" s="10" t="s">
        <v>97</v>
      </c>
      <c r="BM145" s="10" t="s">
        <v>138</v>
      </c>
    </row>
    <row r="146" spans="2:65" s="1" customFormat="1" ht="31.5" customHeight="1">
      <c r="B146" s="71"/>
      <c r="C146" s="109" t="s">
        <v>139</v>
      </c>
      <c r="D146" s="109" t="s">
        <v>127</v>
      </c>
      <c r="E146" s="110" t="s">
        <v>140</v>
      </c>
      <c r="F146" s="145" t="s">
        <v>141</v>
      </c>
      <c r="G146" s="145"/>
      <c r="H146" s="145"/>
      <c r="I146" s="145"/>
      <c r="J146" s="111" t="s">
        <v>137</v>
      </c>
      <c r="K146" s="112">
        <v>1.01</v>
      </c>
      <c r="L146" s="151">
        <v>0</v>
      </c>
      <c r="M146" s="151"/>
      <c r="N146" s="150">
        <f>ROUND(L146*K146,3)</f>
        <v>0</v>
      </c>
      <c r="O146" s="138"/>
      <c r="P146" s="138"/>
      <c r="Q146" s="138"/>
      <c r="R146" s="74"/>
      <c r="T146" s="105" t="s">
        <v>1</v>
      </c>
      <c r="U146" s="27" t="s">
        <v>24</v>
      </c>
      <c r="V146" s="23"/>
      <c r="W146" s="106">
        <f>V146*K146</f>
        <v>0</v>
      </c>
      <c r="X146" s="106">
        <v>0.28999999999999998</v>
      </c>
      <c r="Y146" s="106">
        <f>X146*K146</f>
        <v>0.29289999999999999</v>
      </c>
      <c r="Z146" s="106">
        <v>0</v>
      </c>
      <c r="AA146" s="107">
        <f>Z146*K146</f>
        <v>0</v>
      </c>
      <c r="AR146" s="10" t="s">
        <v>122</v>
      </c>
      <c r="AT146" s="10" t="s">
        <v>127</v>
      </c>
      <c r="AU146" s="10" t="s">
        <v>42</v>
      </c>
      <c r="AY146" s="10" t="s">
        <v>92</v>
      </c>
      <c r="BE146" s="54">
        <f>IF(U146="základná",N146,0)</f>
        <v>0</v>
      </c>
      <c r="BF146" s="54">
        <f>IF(U146="znížená",N146,0)</f>
        <v>0</v>
      </c>
      <c r="BG146" s="54">
        <f>IF(U146="zákl. prenesená",N146,0)</f>
        <v>0</v>
      </c>
      <c r="BH146" s="54">
        <f>IF(U146="zníž. prenesená",N146,0)</f>
        <v>0</v>
      </c>
      <c r="BI146" s="54">
        <f>IF(U146="nulová",N146,0)</f>
        <v>0</v>
      </c>
      <c r="BJ146" s="10" t="s">
        <v>42</v>
      </c>
      <c r="BK146" s="108">
        <f>ROUND(L146*K146,3)</f>
        <v>0</v>
      </c>
      <c r="BL146" s="10" t="s">
        <v>97</v>
      </c>
      <c r="BM146" s="10" t="s">
        <v>142</v>
      </c>
    </row>
    <row r="147" spans="2:65" s="5" customFormat="1" ht="29.85" customHeight="1">
      <c r="B147" s="89"/>
      <c r="C147" s="90"/>
      <c r="D147" s="99" t="s">
        <v>63</v>
      </c>
      <c r="E147" s="99"/>
      <c r="F147" s="99"/>
      <c r="G147" s="99"/>
      <c r="H147" s="99"/>
      <c r="I147" s="99"/>
      <c r="J147" s="99"/>
      <c r="K147" s="99"/>
      <c r="L147" s="99"/>
      <c r="M147" s="99"/>
      <c r="N147" s="141">
        <f>BK147</f>
        <v>0</v>
      </c>
      <c r="O147" s="142"/>
      <c r="P147" s="142"/>
      <c r="Q147" s="142"/>
      <c r="R147" s="92"/>
      <c r="T147" s="93"/>
      <c r="U147" s="90"/>
      <c r="V147" s="90"/>
      <c r="W147" s="94">
        <f>SUM(W148:W156)</f>
        <v>0</v>
      </c>
      <c r="X147" s="90"/>
      <c r="Y147" s="94">
        <f>SUM(Y148:Y156)</f>
        <v>25.306660090000001</v>
      </c>
      <c r="Z147" s="90"/>
      <c r="AA147" s="95">
        <f>SUM(AA148:AA156)</f>
        <v>0.78408000000000011</v>
      </c>
      <c r="AR147" s="96" t="s">
        <v>40</v>
      </c>
      <c r="AT147" s="97" t="s">
        <v>38</v>
      </c>
      <c r="AU147" s="97" t="s">
        <v>40</v>
      </c>
      <c r="AY147" s="96" t="s">
        <v>92</v>
      </c>
      <c r="BK147" s="98">
        <f>SUM(BK148:BK156)</f>
        <v>0</v>
      </c>
    </row>
    <row r="148" spans="2:65" s="1" customFormat="1" ht="31.5" customHeight="1">
      <c r="B148" s="71"/>
      <c r="C148" s="100" t="s">
        <v>143</v>
      </c>
      <c r="D148" s="100" t="s">
        <v>93</v>
      </c>
      <c r="E148" s="101" t="s">
        <v>144</v>
      </c>
      <c r="F148" s="144" t="s">
        <v>145</v>
      </c>
      <c r="G148" s="144"/>
      <c r="H148" s="144"/>
      <c r="I148" s="144"/>
      <c r="J148" s="102" t="s">
        <v>107</v>
      </c>
      <c r="K148" s="103">
        <v>98.7</v>
      </c>
      <c r="L148" s="143">
        <v>0</v>
      </c>
      <c r="M148" s="143"/>
      <c r="N148" s="138">
        <f t="shared" ref="N148:N156" si="5">ROUND(L148*K148,3)</f>
        <v>0</v>
      </c>
      <c r="O148" s="138"/>
      <c r="P148" s="138"/>
      <c r="Q148" s="138"/>
      <c r="R148" s="74"/>
      <c r="T148" s="105" t="s">
        <v>1</v>
      </c>
      <c r="U148" s="27" t="s">
        <v>24</v>
      </c>
      <c r="V148" s="23"/>
      <c r="W148" s="106">
        <f t="shared" ref="W148:W156" si="6">V148*K148</f>
        <v>0</v>
      </c>
      <c r="X148" s="106">
        <v>9.7930000000000003E-2</v>
      </c>
      <c r="Y148" s="106">
        <f t="shared" ref="Y148:Y156" si="7">X148*K148</f>
        <v>9.6656910000000007</v>
      </c>
      <c r="Z148" s="106">
        <v>0</v>
      </c>
      <c r="AA148" s="107">
        <f t="shared" ref="AA148:AA156" si="8">Z148*K148</f>
        <v>0</v>
      </c>
      <c r="AR148" s="10" t="s">
        <v>97</v>
      </c>
      <c r="AT148" s="10" t="s">
        <v>93</v>
      </c>
      <c r="AU148" s="10" t="s">
        <v>42</v>
      </c>
      <c r="AY148" s="10" t="s">
        <v>92</v>
      </c>
      <c r="BE148" s="54">
        <f t="shared" ref="BE148:BE156" si="9">IF(U148="základná",N148,0)</f>
        <v>0</v>
      </c>
      <c r="BF148" s="54">
        <f t="shared" ref="BF148:BF156" si="10">IF(U148="znížená",N148,0)</f>
        <v>0</v>
      </c>
      <c r="BG148" s="54">
        <f t="shared" ref="BG148:BG156" si="11">IF(U148="zákl. prenesená",N148,0)</f>
        <v>0</v>
      </c>
      <c r="BH148" s="54">
        <f t="shared" ref="BH148:BH156" si="12">IF(U148="zníž. prenesená",N148,0)</f>
        <v>0</v>
      </c>
      <c r="BI148" s="54">
        <f t="shared" ref="BI148:BI156" si="13">IF(U148="nulová",N148,0)</f>
        <v>0</v>
      </c>
      <c r="BJ148" s="10" t="s">
        <v>42</v>
      </c>
      <c r="BK148" s="108">
        <f t="shared" ref="BK148:BK156" si="14">ROUND(L148*K148,3)</f>
        <v>0</v>
      </c>
      <c r="BL148" s="10" t="s">
        <v>97</v>
      </c>
      <c r="BM148" s="10" t="s">
        <v>146</v>
      </c>
    </row>
    <row r="149" spans="2:65" s="1" customFormat="1" ht="22.5" customHeight="1">
      <c r="B149" s="71"/>
      <c r="C149" s="109" t="s">
        <v>147</v>
      </c>
      <c r="D149" s="109" t="s">
        <v>127</v>
      </c>
      <c r="E149" s="110" t="s">
        <v>148</v>
      </c>
      <c r="F149" s="145" t="s">
        <v>236</v>
      </c>
      <c r="G149" s="145"/>
      <c r="H149" s="145"/>
      <c r="I149" s="145"/>
      <c r="J149" s="111" t="s">
        <v>137</v>
      </c>
      <c r="K149" s="112">
        <v>100.67</v>
      </c>
      <c r="L149" s="151">
        <v>0</v>
      </c>
      <c r="M149" s="151"/>
      <c r="N149" s="150">
        <f t="shared" si="5"/>
        <v>0</v>
      </c>
      <c r="O149" s="138"/>
      <c r="P149" s="138"/>
      <c r="Q149" s="138"/>
      <c r="R149" s="74"/>
      <c r="T149" s="105" t="s">
        <v>1</v>
      </c>
      <c r="U149" s="27" t="s">
        <v>24</v>
      </c>
      <c r="V149" s="23"/>
      <c r="W149" s="106">
        <f t="shared" si="6"/>
        <v>0</v>
      </c>
      <c r="X149" s="106">
        <v>2.3E-2</v>
      </c>
      <c r="Y149" s="106">
        <f t="shared" si="7"/>
        <v>2.31541</v>
      </c>
      <c r="Z149" s="106">
        <v>0</v>
      </c>
      <c r="AA149" s="107">
        <f t="shared" si="8"/>
        <v>0</v>
      </c>
      <c r="AR149" s="10" t="s">
        <v>122</v>
      </c>
      <c r="AT149" s="10" t="s">
        <v>127</v>
      </c>
      <c r="AU149" s="10" t="s">
        <v>42</v>
      </c>
      <c r="AY149" s="10" t="s">
        <v>92</v>
      </c>
      <c r="BE149" s="54">
        <f t="shared" si="9"/>
        <v>0</v>
      </c>
      <c r="BF149" s="54">
        <f t="shared" si="10"/>
        <v>0</v>
      </c>
      <c r="BG149" s="54">
        <f t="shared" si="11"/>
        <v>0</v>
      </c>
      <c r="BH149" s="54">
        <f t="shared" si="12"/>
        <v>0</v>
      </c>
      <c r="BI149" s="54">
        <f t="shared" si="13"/>
        <v>0</v>
      </c>
      <c r="BJ149" s="10" t="s">
        <v>42</v>
      </c>
      <c r="BK149" s="108">
        <f t="shared" si="14"/>
        <v>0</v>
      </c>
      <c r="BL149" s="10" t="s">
        <v>97</v>
      </c>
      <c r="BM149" s="10" t="s">
        <v>149</v>
      </c>
    </row>
    <row r="150" spans="2:65" s="1" customFormat="1" ht="31.5" customHeight="1">
      <c r="B150" s="71"/>
      <c r="C150" s="100" t="s">
        <v>150</v>
      </c>
      <c r="D150" s="100" t="s">
        <v>93</v>
      </c>
      <c r="E150" s="101" t="s">
        <v>151</v>
      </c>
      <c r="F150" s="144" t="s">
        <v>152</v>
      </c>
      <c r="G150" s="144"/>
      <c r="H150" s="144"/>
      <c r="I150" s="144"/>
      <c r="J150" s="102" t="s">
        <v>96</v>
      </c>
      <c r="K150" s="103">
        <v>2.9609999999999999</v>
      </c>
      <c r="L150" s="143">
        <v>0</v>
      </c>
      <c r="M150" s="143"/>
      <c r="N150" s="138">
        <f t="shared" si="5"/>
        <v>0</v>
      </c>
      <c r="O150" s="138"/>
      <c r="P150" s="138"/>
      <c r="Q150" s="138"/>
      <c r="R150" s="74"/>
      <c r="T150" s="105" t="s">
        <v>1</v>
      </c>
      <c r="U150" s="27" t="s">
        <v>24</v>
      </c>
      <c r="V150" s="23"/>
      <c r="W150" s="106">
        <f t="shared" si="6"/>
        <v>0</v>
      </c>
      <c r="X150" s="106">
        <v>2.2010900000000002</v>
      </c>
      <c r="Y150" s="106">
        <f t="shared" si="7"/>
        <v>6.5174274900000002</v>
      </c>
      <c r="Z150" s="106">
        <v>0</v>
      </c>
      <c r="AA150" s="107">
        <f t="shared" si="8"/>
        <v>0</v>
      </c>
      <c r="AR150" s="10" t="s">
        <v>97</v>
      </c>
      <c r="AT150" s="10" t="s">
        <v>93</v>
      </c>
      <c r="AU150" s="10" t="s">
        <v>42</v>
      </c>
      <c r="AY150" s="10" t="s">
        <v>92</v>
      </c>
      <c r="BE150" s="54">
        <f t="shared" si="9"/>
        <v>0</v>
      </c>
      <c r="BF150" s="54">
        <f t="shared" si="10"/>
        <v>0</v>
      </c>
      <c r="BG150" s="54">
        <f t="shared" si="11"/>
        <v>0</v>
      </c>
      <c r="BH150" s="54">
        <f t="shared" si="12"/>
        <v>0</v>
      </c>
      <c r="BI150" s="54">
        <f t="shared" si="13"/>
        <v>0</v>
      </c>
      <c r="BJ150" s="10" t="s">
        <v>42</v>
      </c>
      <c r="BK150" s="108">
        <f t="shared" si="14"/>
        <v>0</v>
      </c>
      <c r="BL150" s="10" t="s">
        <v>97</v>
      </c>
      <c r="BM150" s="10" t="s">
        <v>153</v>
      </c>
    </row>
    <row r="151" spans="2:65" s="1" customFormat="1" ht="31.5" customHeight="1">
      <c r="B151" s="71"/>
      <c r="C151" s="100" t="s">
        <v>154</v>
      </c>
      <c r="D151" s="100" t="s">
        <v>93</v>
      </c>
      <c r="E151" s="101" t="s">
        <v>155</v>
      </c>
      <c r="F151" s="144" t="s">
        <v>156</v>
      </c>
      <c r="G151" s="144"/>
      <c r="H151" s="144"/>
      <c r="I151" s="144"/>
      <c r="J151" s="102" t="s">
        <v>107</v>
      </c>
      <c r="K151" s="103">
        <v>23.76</v>
      </c>
      <c r="L151" s="143">
        <v>0</v>
      </c>
      <c r="M151" s="143"/>
      <c r="N151" s="138">
        <f t="shared" si="5"/>
        <v>0</v>
      </c>
      <c r="O151" s="138"/>
      <c r="P151" s="138"/>
      <c r="Q151" s="138"/>
      <c r="R151" s="74"/>
      <c r="T151" s="105" t="s">
        <v>1</v>
      </c>
      <c r="U151" s="27" t="s">
        <v>24</v>
      </c>
      <c r="V151" s="23"/>
      <c r="W151" s="106">
        <f t="shared" si="6"/>
        <v>0</v>
      </c>
      <c r="X151" s="106">
        <v>1.6000000000000001E-4</v>
      </c>
      <c r="Y151" s="106">
        <f t="shared" si="7"/>
        <v>3.8016000000000005E-3</v>
      </c>
      <c r="Z151" s="106">
        <v>0</v>
      </c>
      <c r="AA151" s="107">
        <f t="shared" si="8"/>
        <v>0</v>
      </c>
      <c r="AR151" s="10" t="s">
        <v>97</v>
      </c>
      <c r="AT151" s="10" t="s">
        <v>93</v>
      </c>
      <c r="AU151" s="10" t="s">
        <v>42</v>
      </c>
      <c r="AY151" s="10" t="s">
        <v>92</v>
      </c>
      <c r="BE151" s="54">
        <f t="shared" si="9"/>
        <v>0</v>
      </c>
      <c r="BF151" s="54">
        <f t="shared" si="10"/>
        <v>0</v>
      </c>
      <c r="BG151" s="54">
        <f t="shared" si="11"/>
        <v>0</v>
      </c>
      <c r="BH151" s="54">
        <f t="shared" si="12"/>
        <v>0</v>
      </c>
      <c r="BI151" s="54">
        <f t="shared" si="13"/>
        <v>0</v>
      </c>
      <c r="BJ151" s="10" t="s">
        <v>42</v>
      </c>
      <c r="BK151" s="108">
        <f t="shared" si="14"/>
        <v>0</v>
      </c>
      <c r="BL151" s="10" t="s">
        <v>97</v>
      </c>
      <c r="BM151" s="10" t="s">
        <v>157</v>
      </c>
    </row>
    <row r="152" spans="2:65" s="1" customFormat="1" ht="31.5" customHeight="1">
      <c r="B152" s="71"/>
      <c r="C152" s="100" t="s">
        <v>158</v>
      </c>
      <c r="D152" s="100" t="s">
        <v>93</v>
      </c>
      <c r="E152" s="101" t="s">
        <v>159</v>
      </c>
      <c r="F152" s="144" t="s">
        <v>160</v>
      </c>
      <c r="G152" s="144"/>
      <c r="H152" s="144"/>
      <c r="I152" s="144"/>
      <c r="J152" s="102" t="s">
        <v>107</v>
      </c>
      <c r="K152" s="103">
        <v>9</v>
      </c>
      <c r="L152" s="143">
        <v>0</v>
      </c>
      <c r="M152" s="143"/>
      <c r="N152" s="138">
        <f t="shared" si="5"/>
        <v>0</v>
      </c>
      <c r="O152" s="138"/>
      <c r="P152" s="138"/>
      <c r="Q152" s="138"/>
      <c r="R152" s="74"/>
      <c r="T152" s="105" t="s">
        <v>1</v>
      </c>
      <c r="U152" s="27" t="s">
        <v>24</v>
      </c>
      <c r="V152" s="23"/>
      <c r="W152" s="106">
        <f t="shared" si="6"/>
        <v>0</v>
      </c>
      <c r="X152" s="106">
        <v>0.12725</v>
      </c>
      <c r="Y152" s="106">
        <f t="shared" si="7"/>
        <v>1.1452500000000001</v>
      </c>
      <c r="Z152" s="106">
        <v>0</v>
      </c>
      <c r="AA152" s="107">
        <f t="shared" si="8"/>
        <v>0</v>
      </c>
      <c r="AR152" s="10" t="s">
        <v>97</v>
      </c>
      <c r="AT152" s="10" t="s">
        <v>93</v>
      </c>
      <c r="AU152" s="10" t="s">
        <v>42</v>
      </c>
      <c r="AY152" s="10" t="s">
        <v>92</v>
      </c>
      <c r="BE152" s="54">
        <f t="shared" si="9"/>
        <v>0</v>
      </c>
      <c r="BF152" s="54">
        <f t="shared" si="10"/>
        <v>0</v>
      </c>
      <c r="BG152" s="54">
        <f t="shared" si="11"/>
        <v>0</v>
      </c>
      <c r="BH152" s="54">
        <f t="shared" si="12"/>
        <v>0</v>
      </c>
      <c r="BI152" s="54">
        <f t="shared" si="13"/>
        <v>0</v>
      </c>
      <c r="BJ152" s="10" t="s">
        <v>42</v>
      </c>
      <c r="BK152" s="108">
        <f t="shared" si="14"/>
        <v>0</v>
      </c>
      <c r="BL152" s="10" t="s">
        <v>97</v>
      </c>
      <c r="BM152" s="10" t="s">
        <v>161</v>
      </c>
    </row>
    <row r="153" spans="2:65" s="1" customFormat="1" ht="22.5" customHeight="1">
      <c r="B153" s="71"/>
      <c r="C153" s="109" t="s">
        <v>162</v>
      </c>
      <c r="D153" s="109" t="s">
        <v>127</v>
      </c>
      <c r="E153" s="110" t="s">
        <v>163</v>
      </c>
      <c r="F153" s="145" t="s">
        <v>164</v>
      </c>
      <c r="G153" s="145"/>
      <c r="H153" s="145"/>
      <c r="I153" s="145"/>
      <c r="J153" s="111" t="s">
        <v>137</v>
      </c>
      <c r="K153" s="112">
        <v>18.36</v>
      </c>
      <c r="L153" s="151">
        <v>0</v>
      </c>
      <c r="M153" s="151"/>
      <c r="N153" s="150">
        <f t="shared" si="5"/>
        <v>0</v>
      </c>
      <c r="O153" s="138"/>
      <c r="P153" s="138"/>
      <c r="Q153" s="138"/>
      <c r="R153" s="74"/>
      <c r="T153" s="105" t="s">
        <v>1</v>
      </c>
      <c r="U153" s="27" t="s">
        <v>24</v>
      </c>
      <c r="V153" s="23"/>
      <c r="W153" s="106">
        <f t="shared" si="6"/>
        <v>0</v>
      </c>
      <c r="X153" s="106">
        <v>3.1E-2</v>
      </c>
      <c r="Y153" s="106">
        <f t="shared" si="7"/>
        <v>0.56916</v>
      </c>
      <c r="Z153" s="106">
        <v>0</v>
      </c>
      <c r="AA153" s="107">
        <f t="shared" si="8"/>
        <v>0</v>
      </c>
      <c r="AR153" s="10" t="s">
        <v>122</v>
      </c>
      <c r="AT153" s="10" t="s">
        <v>127</v>
      </c>
      <c r="AU153" s="10" t="s">
        <v>42</v>
      </c>
      <c r="AY153" s="10" t="s">
        <v>92</v>
      </c>
      <c r="BE153" s="54">
        <f t="shared" si="9"/>
        <v>0</v>
      </c>
      <c r="BF153" s="54">
        <f t="shared" si="10"/>
        <v>0</v>
      </c>
      <c r="BG153" s="54">
        <f t="shared" si="11"/>
        <v>0</v>
      </c>
      <c r="BH153" s="54">
        <f t="shared" si="12"/>
        <v>0</v>
      </c>
      <c r="BI153" s="54">
        <f t="shared" si="13"/>
        <v>0</v>
      </c>
      <c r="BJ153" s="10" t="s">
        <v>42</v>
      </c>
      <c r="BK153" s="108">
        <f t="shared" si="14"/>
        <v>0</v>
      </c>
      <c r="BL153" s="10" t="s">
        <v>97</v>
      </c>
      <c r="BM153" s="10" t="s">
        <v>165</v>
      </c>
    </row>
    <row r="154" spans="2:65" s="1" customFormat="1" ht="22.5" customHeight="1">
      <c r="B154" s="71"/>
      <c r="C154" s="100" t="s">
        <v>166</v>
      </c>
      <c r="D154" s="100" t="s">
        <v>93</v>
      </c>
      <c r="E154" s="101" t="s">
        <v>167</v>
      </c>
      <c r="F154" s="144" t="s">
        <v>168</v>
      </c>
      <c r="G154" s="144"/>
      <c r="H154" s="144"/>
      <c r="I154" s="144"/>
      <c r="J154" s="102" t="s">
        <v>107</v>
      </c>
      <c r="K154" s="103">
        <v>32</v>
      </c>
      <c r="L154" s="143">
        <v>0</v>
      </c>
      <c r="M154" s="143"/>
      <c r="N154" s="138">
        <f t="shared" si="5"/>
        <v>0</v>
      </c>
      <c r="O154" s="138"/>
      <c r="P154" s="138"/>
      <c r="Q154" s="138"/>
      <c r="R154" s="74"/>
      <c r="T154" s="105" t="s">
        <v>1</v>
      </c>
      <c r="U154" s="27" t="s">
        <v>24</v>
      </c>
      <c r="V154" s="23"/>
      <c r="W154" s="106">
        <f t="shared" si="6"/>
        <v>0</v>
      </c>
      <c r="X154" s="106">
        <v>0.15906000000000001</v>
      </c>
      <c r="Y154" s="106">
        <f t="shared" si="7"/>
        <v>5.0899200000000002</v>
      </c>
      <c r="Z154" s="106">
        <v>0</v>
      </c>
      <c r="AA154" s="107">
        <f t="shared" si="8"/>
        <v>0</v>
      </c>
      <c r="AR154" s="10" t="s">
        <v>97</v>
      </c>
      <c r="AT154" s="10" t="s">
        <v>93</v>
      </c>
      <c r="AU154" s="10" t="s">
        <v>42</v>
      </c>
      <c r="AY154" s="10" t="s">
        <v>92</v>
      </c>
      <c r="BE154" s="54">
        <f t="shared" si="9"/>
        <v>0</v>
      </c>
      <c r="BF154" s="54">
        <f t="shared" si="10"/>
        <v>0</v>
      </c>
      <c r="BG154" s="54">
        <f t="shared" si="11"/>
        <v>0</v>
      </c>
      <c r="BH154" s="54">
        <f t="shared" si="12"/>
        <v>0</v>
      </c>
      <c r="BI154" s="54">
        <f t="shared" si="13"/>
        <v>0</v>
      </c>
      <c r="BJ154" s="10" t="s">
        <v>42</v>
      </c>
      <c r="BK154" s="108">
        <f t="shared" si="14"/>
        <v>0</v>
      </c>
      <c r="BL154" s="10" t="s">
        <v>97</v>
      </c>
      <c r="BM154" s="10" t="s">
        <v>169</v>
      </c>
    </row>
    <row r="155" spans="2:65" s="1" customFormat="1" ht="22.5" customHeight="1">
      <c r="B155" s="71"/>
      <c r="C155" s="100" t="s">
        <v>5</v>
      </c>
      <c r="D155" s="100" t="s">
        <v>93</v>
      </c>
      <c r="E155" s="101" t="s">
        <v>170</v>
      </c>
      <c r="F155" s="144" t="s">
        <v>171</v>
      </c>
      <c r="G155" s="144"/>
      <c r="H155" s="144"/>
      <c r="I155" s="144"/>
      <c r="J155" s="102" t="s">
        <v>112</v>
      </c>
      <c r="K155" s="103">
        <v>129.4</v>
      </c>
      <c r="L155" s="143">
        <v>0</v>
      </c>
      <c r="M155" s="143"/>
      <c r="N155" s="138">
        <f t="shared" si="5"/>
        <v>0</v>
      </c>
      <c r="O155" s="138"/>
      <c r="P155" s="138"/>
      <c r="Q155" s="138"/>
      <c r="R155" s="74"/>
      <c r="T155" s="105" t="s">
        <v>1</v>
      </c>
      <c r="U155" s="27" t="s">
        <v>24</v>
      </c>
      <c r="V155" s="23"/>
      <c r="W155" s="106">
        <f t="shared" si="6"/>
        <v>0</v>
      </c>
      <c r="X155" s="106">
        <v>0</v>
      </c>
      <c r="Y155" s="106">
        <f t="shared" si="7"/>
        <v>0</v>
      </c>
      <c r="Z155" s="106">
        <v>0</v>
      </c>
      <c r="AA155" s="107">
        <f t="shared" si="8"/>
        <v>0</v>
      </c>
      <c r="AR155" s="10" t="s">
        <v>97</v>
      </c>
      <c r="AT155" s="10" t="s">
        <v>93</v>
      </c>
      <c r="AU155" s="10" t="s">
        <v>42</v>
      </c>
      <c r="AY155" s="10" t="s">
        <v>92</v>
      </c>
      <c r="BE155" s="54">
        <f t="shared" si="9"/>
        <v>0</v>
      </c>
      <c r="BF155" s="54">
        <f t="shared" si="10"/>
        <v>0</v>
      </c>
      <c r="BG155" s="54">
        <f t="shared" si="11"/>
        <v>0</v>
      </c>
      <c r="BH155" s="54">
        <f t="shared" si="12"/>
        <v>0</v>
      </c>
      <c r="BI155" s="54">
        <f t="shared" si="13"/>
        <v>0</v>
      </c>
      <c r="BJ155" s="10" t="s">
        <v>42</v>
      </c>
      <c r="BK155" s="108">
        <f t="shared" si="14"/>
        <v>0</v>
      </c>
      <c r="BL155" s="10" t="s">
        <v>97</v>
      </c>
      <c r="BM155" s="10" t="s">
        <v>172</v>
      </c>
    </row>
    <row r="156" spans="2:65" s="1" customFormat="1" ht="31.5" customHeight="1">
      <c r="B156" s="71"/>
      <c r="C156" s="100" t="s">
        <v>173</v>
      </c>
      <c r="D156" s="100" t="s">
        <v>93</v>
      </c>
      <c r="E156" s="101" t="s">
        <v>174</v>
      </c>
      <c r="F156" s="144" t="s">
        <v>175</v>
      </c>
      <c r="G156" s="144"/>
      <c r="H156" s="144"/>
      <c r="I156" s="144"/>
      <c r="J156" s="102" t="s">
        <v>107</v>
      </c>
      <c r="K156" s="103">
        <v>11.88</v>
      </c>
      <c r="L156" s="143">
        <v>0</v>
      </c>
      <c r="M156" s="143"/>
      <c r="N156" s="138">
        <f t="shared" si="5"/>
        <v>0</v>
      </c>
      <c r="O156" s="138"/>
      <c r="P156" s="138"/>
      <c r="Q156" s="138"/>
      <c r="R156" s="74"/>
      <c r="T156" s="105" t="s">
        <v>1</v>
      </c>
      <c r="U156" s="27" t="s">
        <v>24</v>
      </c>
      <c r="V156" s="23"/>
      <c r="W156" s="106">
        <f t="shared" si="6"/>
        <v>0</v>
      </c>
      <c r="X156" s="106">
        <v>0</v>
      </c>
      <c r="Y156" s="106">
        <f t="shared" si="7"/>
        <v>0</v>
      </c>
      <c r="Z156" s="106">
        <v>6.6000000000000003E-2</v>
      </c>
      <c r="AA156" s="107">
        <f t="shared" si="8"/>
        <v>0.78408000000000011</v>
      </c>
      <c r="AR156" s="10" t="s">
        <v>97</v>
      </c>
      <c r="AT156" s="10" t="s">
        <v>93</v>
      </c>
      <c r="AU156" s="10" t="s">
        <v>42</v>
      </c>
      <c r="AY156" s="10" t="s">
        <v>92</v>
      </c>
      <c r="BE156" s="54">
        <f t="shared" si="9"/>
        <v>0</v>
      </c>
      <c r="BF156" s="54">
        <f t="shared" si="10"/>
        <v>0</v>
      </c>
      <c r="BG156" s="54">
        <f t="shared" si="11"/>
        <v>0</v>
      </c>
      <c r="BH156" s="54">
        <f t="shared" si="12"/>
        <v>0</v>
      </c>
      <c r="BI156" s="54">
        <f t="shared" si="13"/>
        <v>0</v>
      </c>
      <c r="BJ156" s="10" t="s">
        <v>42</v>
      </c>
      <c r="BK156" s="108">
        <f t="shared" si="14"/>
        <v>0</v>
      </c>
      <c r="BL156" s="10" t="s">
        <v>97</v>
      </c>
      <c r="BM156" s="10" t="s">
        <v>176</v>
      </c>
    </row>
    <row r="157" spans="2:65" s="5" customFormat="1" ht="29.85" customHeight="1">
      <c r="B157" s="89"/>
      <c r="C157" s="90"/>
      <c r="D157" s="99" t="s">
        <v>64</v>
      </c>
      <c r="E157" s="99"/>
      <c r="F157" s="99"/>
      <c r="G157" s="99"/>
      <c r="H157" s="99"/>
      <c r="I157" s="99"/>
      <c r="J157" s="99"/>
      <c r="K157" s="99"/>
      <c r="L157" s="99"/>
      <c r="M157" s="99"/>
      <c r="N157" s="141">
        <f>BK157</f>
        <v>0</v>
      </c>
      <c r="O157" s="142"/>
      <c r="P157" s="142"/>
      <c r="Q157" s="142"/>
      <c r="R157" s="92"/>
      <c r="T157" s="93"/>
      <c r="U157" s="90"/>
      <c r="V157" s="90"/>
      <c r="W157" s="94">
        <f>W158</f>
        <v>0</v>
      </c>
      <c r="X157" s="90"/>
      <c r="Y157" s="94">
        <f>Y158</f>
        <v>0</v>
      </c>
      <c r="Z157" s="90"/>
      <c r="AA157" s="95">
        <f>AA158</f>
        <v>0</v>
      </c>
      <c r="AR157" s="96" t="s">
        <v>40</v>
      </c>
      <c r="AT157" s="97" t="s">
        <v>38</v>
      </c>
      <c r="AU157" s="97" t="s">
        <v>40</v>
      </c>
      <c r="AY157" s="96" t="s">
        <v>92</v>
      </c>
      <c r="BK157" s="98">
        <f>BK158</f>
        <v>0</v>
      </c>
    </row>
    <row r="158" spans="2:65" s="1" customFormat="1" ht="44.25" customHeight="1">
      <c r="B158" s="71"/>
      <c r="C158" s="100" t="s">
        <v>177</v>
      </c>
      <c r="D158" s="100" t="s">
        <v>93</v>
      </c>
      <c r="E158" s="101" t="s">
        <v>178</v>
      </c>
      <c r="F158" s="144" t="s">
        <v>179</v>
      </c>
      <c r="G158" s="144"/>
      <c r="H158" s="144"/>
      <c r="I158" s="144"/>
      <c r="J158" s="102" t="s">
        <v>180</v>
      </c>
      <c r="K158" s="103">
        <v>63.052</v>
      </c>
      <c r="L158" s="143">
        <v>0</v>
      </c>
      <c r="M158" s="143"/>
      <c r="N158" s="138">
        <f>ROUND(L158*K158,3)</f>
        <v>0</v>
      </c>
      <c r="O158" s="138"/>
      <c r="P158" s="138"/>
      <c r="Q158" s="138"/>
      <c r="R158" s="74"/>
      <c r="T158" s="105" t="s">
        <v>1</v>
      </c>
      <c r="U158" s="27" t="s">
        <v>24</v>
      </c>
      <c r="V158" s="23"/>
      <c r="W158" s="106">
        <f>V158*K158</f>
        <v>0</v>
      </c>
      <c r="X158" s="106">
        <v>0</v>
      </c>
      <c r="Y158" s="106">
        <f>X158*K158</f>
        <v>0</v>
      </c>
      <c r="Z158" s="106">
        <v>0</v>
      </c>
      <c r="AA158" s="107">
        <f>Z158*K158</f>
        <v>0</v>
      </c>
      <c r="AR158" s="10" t="s">
        <v>97</v>
      </c>
      <c r="AT158" s="10" t="s">
        <v>93</v>
      </c>
      <c r="AU158" s="10" t="s">
        <v>42</v>
      </c>
      <c r="AY158" s="10" t="s">
        <v>92</v>
      </c>
      <c r="BE158" s="54">
        <f>IF(U158="základná",N158,0)</f>
        <v>0</v>
      </c>
      <c r="BF158" s="54">
        <f>IF(U158="znížená",N158,0)</f>
        <v>0</v>
      </c>
      <c r="BG158" s="54">
        <f>IF(U158="zákl. prenesená",N158,0)</f>
        <v>0</v>
      </c>
      <c r="BH158" s="54">
        <f>IF(U158="zníž. prenesená",N158,0)</f>
        <v>0</v>
      </c>
      <c r="BI158" s="54">
        <f>IF(U158="nulová",N158,0)</f>
        <v>0</v>
      </c>
      <c r="BJ158" s="10" t="s">
        <v>42</v>
      </c>
      <c r="BK158" s="108">
        <f>ROUND(L158*K158,3)</f>
        <v>0</v>
      </c>
      <c r="BL158" s="10" t="s">
        <v>97</v>
      </c>
      <c r="BM158" s="10" t="s">
        <v>181</v>
      </c>
    </row>
    <row r="159" spans="2:65" s="5" customFormat="1" ht="37.35" customHeight="1">
      <c r="B159" s="89"/>
      <c r="C159" s="90"/>
      <c r="D159" s="91" t="s">
        <v>65</v>
      </c>
      <c r="E159" s="91"/>
      <c r="F159" s="91"/>
      <c r="G159" s="91"/>
      <c r="H159" s="91"/>
      <c r="I159" s="91"/>
      <c r="J159" s="91"/>
      <c r="K159" s="91"/>
      <c r="L159" s="91"/>
      <c r="M159" s="91"/>
      <c r="N159" s="147">
        <f>BK159</f>
        <v>0</v>
      </c>
      <c r="O159" s="148"/>
      <c r="P159" s="148"/>
      <c r="Q159" s="148"/>
      <c r="R159" s="92"/>
      <c r="T159" s="93"/>
      <c r="U159" s="90"/>
      <c r="V159" s="90"/>
      <c r="W159" s="94">
        <f>W160+W164+W167</f>
        <v>0</v>
      </c>
      <c r="X159" s="90"/>
      <c r="Y159" s="94">
        <f>Y160+Y164+Y167</f>
        <v>0.60201146999999999</v>
      </c>
      <c r="Z159" s="90"/>
      <c r="AA159" s="95">
        <f>AA160+AA164+AA167</f>
        <v>0</v>
      </c>
      <c r="AR159" s="96" t="s">
        <v>42</v>
      </c>
      <c r="AT159" s="97" t="s">
        <v>38</v>
      </c>
      <c r="AU159" s="97" t="s">
        <v>39</v>
      </c>
      <c r="AY159" s="96" t="s">
        <v>92</v>
      </c>
      <c r="BK159" s="98">
        <f>BK160+BK164+BK167</f>
        <v>0</v>
      </c>
    </row>
    <row r="160" spans="2:65" s="5" customFormat="1" ht="19.899999999999999" customHeight="1">
      <c r="B160" s="89"/>
      <c r="C160" s="90"/>
      <c r="D160" s="99" t="s">
        <v>66</v>
      </c>
      <c r="E160" s="99"/>
      <c r="F160" s="99"/>
      <c r="G160" s="99"/>
      <c r="H160" s="99"/>
      <c r="I160" s="99"/>
      <c r="J160" s="99"/>
      <c r="K160" s="99"/>
      <c r="L160" s="99"/>
      <c r="M160" s="99"/>
      <c r="N160" s="139">
        <f>BK160</f>
        <v>0</v>
      </c>
      <c r="O160" s="140"/>
      <c r="P160" s="140"/>
      <c r="Q160" s="140"/>
      <c r="R160" s="92"/>
      <c r="T160" s="93"/>
      <c r="U160" s="90"/>
      <c r="V160" s="90"/>
      <c r="W160" s="94">
        <f>SUM(W161:W163)</f>
        <v>0</v>
      </c>
      <c r="X160" s="90"/>
      <c r="Y160" s="94">
        <f>SUM(Y161:Y163)</f>
        <v>4.5288250000000002E-2</v>
      </c>
      <c r="Z160" s="90"/>
      <c r="AA160" s="95">
        <f>SUM(AA161:AA163)</f>
        <v>0</v>
      </c>
      <c r="AR160" s="96" t="s">
        <v>42</v>
      </c>
      <c r="AT160" s="97" t="s">
        <v>38</v>
      </c>
      <c r="AU160" s="97" t="s">
        <v>40</v>
      </c>
      <c r="AY160" s="96" t="s">
        <v>92</v>
      </c>
      <c r="BK160" s="98">
        <f>SUM(BK161:BK163)</f>
        <v>0</v>
      </c>
    </row>
    <row r="161" spans="2:65" s="1" customFormat="1" ht="31.5" customHeight="1">
      <c r="B161" s="71"/>
      <c r="C161" s="100" t="s">
        <v>182</v>
      </c>
      <c r="D161" s="100" t="s">
        <v>93</v>
      </c>
      <c r="E161" s="101" t="s">
        <v>183</v>
      </c>
      <c r="F161" s="146" t="s">
        <v>237</v>
      </c>
      <c r="G161" s="144"/>
      <c r="H161" s="144"/>
      <c r="I161" s="144"/>
      <c r="J161" s="102" t="s">
        <v>112</v>
      </c>
      <c r="K161" s="103">
        <v>5.96</v>
      </c>
      <c r="L161" s="143">
        <v>0</v>
      </c>
      <c r="M161" s="143"/>
      <c r="N161" s="138">
        <f>ROUND(L161*K161,3)</f>
        <v>0</v>
      </c>
      <c r="O161" s="138"/>
      <c r="P161" s="138"/>
      <c r="Q161" s="138"/>
      <c r="R161" s="74"/>
      <c r="T161" s="105" t="s">
        <v>1</v>
      </c>
      <c r="U161" s="27" t="s">
        <v>24</v>
      </c>
      <c r="V161" s="23"/>
      <c r="W161" s="106">
        <f>V161*K161</f>
        <v>0</v>
      </c>
      <c r="X161" s="106">
        <v>3.5000000000000001E-3</v>
      </c>
      <c r="Y161" s="106">
        <f>X161*K161</f>
        <v>2.086E-2</v>
      </c>
      <c r="Z161" s="106">
        <v>0</v>
      </c>
      <c r="AA161" s="107">
        <f>Z161*K161</f>
        <v>0</v>
      </c>
      <c r="AR161" s="10" t="s">
        <v>154</v>
      </c>
      <c r="AT161" s="10" t="s">
        <v>93</v>
      </c>
      <c r="AU161" s="10" t="s">
        <v>42</v>
      </c>
      <c r="AY161" s="10" t="s">
        <v>92</v>
      </c>
      <c r="BE161" s="54">
        <f>IF(U161="základná",N161,0)</f>
        <v>0</v>
      </c>
      <c r="BF161" s="54">
        <f>IF(U161="znížená",N161,0)</f>
        <v>0</v>
      </c>
      <c r="BG161" s="54">
        <f>IF(U161="zákl. prenesená",N161,0)</f>
        <v>0</v>
      </c>
      <c r="BH161" s="54">
        <f>IF(U161="zníž. prenesená",N161,0)</f>
        <v>0</v>
      </c>
      <c r="BI161" s="54">
        <f>IF(U161="nulová",N161,0)</f>
        <v>0</v>
      </c>
      <c r="BJ161" s="10" t="s">
        <v>42</v>
      </c>
      <c r="BK161" s="108">
        <f>ROUND(L161*K161,3)</f>
        <v>0</v>
      </c>
      <c r="BL161" s="10" t="s">
        <v>154</v>
      </c>
      <c r="BM161" s="10" t="s">
        <v>184</v>
      </c>
    </row>
    <row r="162" spans="2:65" s="1" customFormat="1" ht="31.5" customHeight="1">
      <c r="B162" s="71"/>
      <c r="C162" s="100" t="s">
        <v>185</v>
      </c>
      <c r="D162" s="100" t="s">
        <v>93</v>
      </c>
      <c r="E162" s="101" t="s">
        <v>186</v>
      </c>
      <c r="F162" s="146" t="s">
        <v>238</v>
      </c>
      <c r="G162" s="144"/>
      <c r="H162" s="144"/>
      <c r="I162" s="144"/>
      <c r="J162" s="102" t="s">
        <v>112</v>
      </c>
      <c r="K162" s="103">
        <v>14.805</v>
      </c>
      <c r="L162" s="143">
        <v>0</v>
      </c>
      <c r="M162" s="143"/>
      <c r="N162" s="138">
        <f>ROUND(L162*K162,3)</f>
        <v>0</v>
      </c>
      <c r="O162" s="138"/>
      <c r="P162" s="138"/>
      <c r="Q162" s="138"/>
      <c r="R162" s="74"/>
      <c r="T162" s="105" t="s">
        <v>1</v>
      </c>
      <c r="U162" s="27" t="s">
        <v>24</v>
      </c>
      <c r="V162" s="23"/>
      <c r="W162" s="106">
        <f>V162*K162</f>
        <v>0</v>
      </c>
      <c r="X162" s="106">
        <v>1.65E-3</v>
      </c>
      <c r="Y162" s="106">
        <f>X162*K162</f>
        <v>2.4428249999999999E-2</v>
      </c>
      <c r="Z162" s="106">
        <v>0</v>
      </c>
      <c r="AA162" s="107">
        <f>Z162*K162</f>
        <v>0</v>
      </c>
      <c r="AR162" s="10" t="s">
        <v>154</v>
      </c>
      <c r="AT162" s="10" t="s">
        <v>93</v>
      </c>
      <c r="AU162" s="10" t="s">
        <v>42</v>
      </c>
      <c r="AY162" s="10" t="s">
        <v>92</v>
      </c>
      <c r="BE162" s="54">
        <f>IF(U162="základná",N162,0)</f>
        <v>0</v>
      </c>
      <c r="BF162" s="54">
        <f>IF(U162="znížená",N162,0)</f>
        <v>0</v>
      </c>
      <c r="BG162" s="54">
        <f>IF(U162="zákl. prenesená",N162,0)</f>
        <v>0</v>
      </c>
      <c r="BH162" s="54">
        <f>IF(U162="zníž. prenesená",N162,0)</f>
        <v>0</v>
      </c>
      <c r="BI162" s="54">
        <f>IF(U162="nulová",N162,0)</f>
        <v>0</v>
      </c>
      <c r="BJ162" s="10" t="s">
        <v>42</v>
      </c>
      <c r="BK162" s="108">
        <f>ROUND(L162*K162,3)</f>
        <v>0</v>
      </c>
      <c r="BL162" s="10" t="s">
        <v>154</v>
      </c>
      <c r="BM162" s="10" t="s">
        <v>187</v>
      </c>
    </row>
    <row r="163" spans="2:65" s="1" customFormat="1" ht="31.5" customHeight="1">
      <c r="B163" s="71"/>
      <c r="C163" s="100" t="s">
        <v>188</v>
      </c>
      <c r="D163" s="100" t="s">
        <v>93</v>
      </c>
      <c r="E163" s="101" t="s">
        <v>189</v>
      </c>
      <c r="F163" s="144" t="s">
        <v>190</v>
      </c>
      <c r="G163" s="144"/>
      <c r="H163" s="144"/>
      <c r="I163" s="144"/>
      <c r="J163" s="102" t="s">
        <v>191</v>
      </c>
      <c r="K163" s="104">
        <v>0</v>
      </c>
      <c r="L163" s="143">
        <v>0</v>
      </c>
      <c r="M163" s="143"/>
      <c r="N163" s="138">
        <f>ROUND(L163*K163,3)</f>
        <v>0</v>
      </c>
      <c r="O163" s="138"/>
      <c r="P163" s="138"/>
      <c r="Q163" s="138"/>
      <c r="R163" s="74"/>
      <c r="T163" s="105" t="s">
        <v>1</v>
      </c>
      <c r="U163" s="27" t="s">
        <v>24</v>
      </c>
      <c r="V163" s="23"/>
      <c r="W163" s="106">
        <f>V163*K163</f>
        <v>0</v>
      </c>
      <c r="X163" s="106">
        <v>0</v>
      </c>
      <c r="Y163" s="106">
        <f>X163*K163</f>
        <v>0</v>
      </c>
      <c r="Z163" s="106">
        <v>0</v>
      </c>
      <c r="AA163" s="107">
        <f>Z163*K163</f>
        <v>0</v>
      </c>
      <c r="AR163" s="10" t="s">
        <v>154</v>
      </c>
      <c r="AT163" s="10" t="s">
        <v>93</v>
      </c>
      <c r="AU163" s="10" t="s">
        <v>42</v>
      </c>
      <c r="AY163" s="10" t="s">
        <v>92</v>
      </c>
      <c r="BE163" s="54">
        <f>IF(U163="základná",N163,0)</f>
        <v>0</v>
      </c>
      <c r="BF163" s="54">
        <f>IF(U163="znížená",N163,0)</f>
        <v>0</v>
      </c>
      <c r="BG163" s="54">
        <f>IF(U163="zákl. prenesená",N163,0)</f>
        <v>0</v>
      </c>
      <c r="BH163" s="54">
        <f>IF(U163="zníž. prenesená",N163,0)</f>
        <v>0</v>
      </c>
      <c r="BI163" s="54">
        <f>IF(U163="nulová",N163,0)</f>
        <v>0</v>
      </c>
      <c r="BJ163" s="10" t="s">
        <v>42</v>
      </c>
      <c r="BK163" s="108">
        <f>ROUND(L163*K163,3)</f>
        <v>0</v>
      </c>
      <c r="BL163" s="10" t="s">
        <v>154</v>
      </c>
      <c r="BM163" s="10" t="s">
        <v>192</v>
      </c>
    </row>
    <row r="164" spans="2:65" s="5" customFormat="1" ht="29.85" customHeight="1">
      <c r="B164" s="89"/>
      <c r="C164" s="90"/>
      <c r="D164" s="99" t="s">
        <v>67</v>
      </c>
      <c r="E164" s="99"/>
      <c r="F164" s="99"/>
      <c r="G164" s="99"/>
      <c r="H164" s="99"/>
      <c r="I164" s="99"/>
      <c r="J164" s="99"/>
      <c r="K164" s="99"/>
      <c r="L164" s="99"/>
      <c r="M164" s="99"/>
      <c r="N164" s="141">
        <f>BK164</f>
        <v>0</v>
      </c>
      <c r="O164" s="142"/>
      <c r="P164" s="142"/>
      <c r="Q164" s="142"/>
      <c r="R164" s="92"/>
      <c r="T164" s="93"/>
      <c r="U164" s="90"/>
      <c r="V164" s="90"/>
      <c r="W164" s="94">
        <f>SUM(W165:W166)</f>
        <v>0</v>
      </c>
      <c r="X164" s="90"/>
      <c r="Y164" s="94">
        <f>SUM(Y165:Y166)</f>
        <v>3.8750000000000004E-4</v>
      </c>
      <c r="Z164" s="90"/>
      <c r="AA164" s="95">
        <f>SUM(AA165:AA166)</f>
        <v>0</v>
      </c>
      <c r="AR164" s="96" t="s">
        <v>42</v>
      </c>
      <c r="AT164" s="97" t="s">
        <v>38</v>
      </c>
      <c r="AU164" s="97" t="s">
        <v>40</v>
      </c>
      <c r="AY164" s="96" t="s">
        <v>92</v>
      </c>
      <c r="BK164" s="98">
        <f>SUM(BK165:BK166)</f>
        <v>0</v>
      </c>
    </row>
    <row r="165" spans="2:65" s="1" customFormat="1" ht="31.5" customHeight="1">
      <c r="B165" s="71"/>
      <c r="C165" s="100" t="s">
        <v>193</v>
      </c>
      <c r="D165" s="100" t="s">
        <v>93</v>
      </c>
      <c r="E165" s="101" t="s">
        <v>194</v>
      </c>
      <c r="F165" s="144" t="s">
        <v>195</v>
      </c>
      <c r="G165" s="144"/>
      <c r="H165" s="144"/>
      <c r="I165" s="144"/>
      <c r="J165" s="102" t="s">
        <v>107</v>
      </c>
      <c r="K165" s="103">
        <v>7.75</v>
      </c>
      <c r="L165" s="143">
        <v>0</v>
      </c>
      <c r="M165" s="143"/>
      <c r="N165" s="138">
        <f>ROUND(L165*K165,3)</f>
        <v>0</v>
      </c>
      <c r="O165" s="138"/>
      <c r="P165" s="138"/>
      <c r="Q165" s="138"/>
      <c r="R165" s="74"/>
      <c r="T165" s="105" t="s">
        <v>1</v>
      </c>
      <c r="U165" s="27" t="s">
        <v>24</v>
      </c>
      <c r="V165" s="23"/>
      <c r="W165" s="106">
        <f>V165*K165</f>
        <v>0</v>
      </c>
      <c r="X165" s="106">
        <v>5.0000000000000002E-5</v>
      </c>
      <c r="Y165" s="106">
        <f>X165*K165</f>
        <v>3.8750000000000004E-4</v>
      </c>
      <c r="Z165" s="106">
        <v>0</v>
      </c>
      <c r="AA165" s="107">
        <f>Z165*K165</f>
        <v>0</v>
      </c>
      <c r="AR165" s="10" t="s">
        <v>154</v>
      </c>
      <c r="AT165" s="10" t="s">
        <v>93</v>
      </c>
      <c r="AU165" s="10" t="s">
        <v>42</v>
      </c>
      <c r="AY165" s="10" t="s">
        <v>92</v>
      </c>
      <c r="BE165" s="54">
        <f>IF(U165="základná",N165,0)</f>
        <v>0</v>
      </c>
      <c r="BF165" s="54">
        <f>IF(U165="znížená",N165,0)</f>
        <v>0</v>
      </c>
      <c r="BG165" s="54">
        <f>IF(U165="zákl. prenesená",N165,0)</f>
        <v>0</v>
      </c>
      <c r="BH165" s="54">
        <f>IF(U165="zníž. prenesená",N165,0)</f>
        <v>0</v>
      </c>
      <c r="BI165" s="54">
        <f>IF(U165="nulová",N165,0)</f>
        <v>0</v>
      </c>
      <c r="BJ165" s="10" t="s">
        <v>42</v>
      </c>
      <c r="BK165" s="108">
        <f>ROUND(L165*K165,3)</f>
        <v>0</v>
      </c>
      <c r="BL165" s="10" t="s">
        <v>154</v>
      </c>
      <c r="BM165" s="10" t="s">
        <v>196</v>
      </c>
    </row>
    <row r="166" spans="2:65" s="1" customFormat="1" ht="31.5" customHeight="1">
      <c r="B166" s="71"/>
      <c r="C166" s="100" t="s">
        <v>197</v>
      </c>
      <c r="D166" s="100" t="s">
        <v>93</v>
      </c>
      <c r="E166" s="101" t="s">
        <v>198</v>
      </c>
      <c r="F166" s="144" t="s">
        <v>199</v>
      </c>
      <c r="G166" s="144"/>
      <c r="H166" s="144"/>
      <c r="I166" s="144"/>
      <c r="J166" s="102" t="s">
        <v>191</v>
      </c>
      <c r="K166" s="104">
        <v>0</v>
      </c>
      <c r="L166" s="143">
        <v>0</v>
      </c>
      <c r="M166" s="143"/>
      <c r="N166" s="138">
        <f>ROUND(L166*K166,3)</f>
        <v>0</v>
      </c>
      <c r="O166" s="138"/>
      <c r="P166" s="138"/>
      <c r="Q166" s="138"/>
      <c r="R166" s="74"/>
      <c r="T166" s="105" t="s">
        <v>1</v>
      </c>
      <c r="U166" s="27" t="s">
        <v>24</v>
      </c>
      <c r="V166" s="23"/>
      <c r="W166" s="106">
        <f>V166*K166</f>
        <v>0</v>
      </c>
      <c r="X166" s="106">
        <v>0</v>
      </c>
      <c r="Y166" s="106">
        <f>X166*K166</f>
        <v>0</v>
      </c>
      <c r="Z166" s="106">
        <v>0</v>
      </c>
      <c r="AA166" s="107">
        <f>Z166*K166</f>
        <v>0</v>
      </c>
      <c r="AR166" s="10" t="s">
        <v>154</v>
      </c>
      <c r="AT166" s="10" t="s">
        <v>93</v>
      </c>
      <c r="AU166" s="10" t="s">
        <v>42</v>
      </c>
      <c r="AY166" s="10" t="s">
        <v>92</v>
      </c>
      <c r="BE166" s="54">
        <f>IF(U166="základná",N166,0)</f>
        <v>0</v>
      </c>
      <c r="BF166" s="54">
        <f>IF(U166="znížená",N166,0)</f>
        <v>0</v>
      </c>
      <c r="BG166" s="54">
        <f>IF(U166="zákl. prenesená",N166,0)</f>
        <v>0</v>
      </c>
      <c r="BH166" s="54">
        <f>IF(U166="zníž. prenesená",N166,0)</f>
        <v>0</v>
      </c>
      <c r="BI166" s="54">
        <f>IF(U166="nulová",N166,0)</f>
        <v>0</v>
      </c>
      <c r="BJ166" s="10" t="s">
        <v>42</v>
      </c>
      <c r="BK166" s="108">
        <f>ROUND(L166*K166,3)</f>
        <v>0</v>
      </c>
      <c r="BL166" s="10" t="s">
        <v>154</v>
      </c>
      <c r="BM166" s="10" t="s">
        <v>200</v>
      </c>
    </row>
    <row r="167" spans="2:65" s="5" customFormat="1" ht="29.85" customHeight="1">
      <c r="B167" s="89"/>
      <c r="C167" s="90"/>
      <c r="D167" s="99" t="s">
        <v>68</v>
      </c>
      <c r="E167" s="99"/>
      <c r="F167" s="99"/>
      <c r="G167" s="99"/>
      <c r="H167" s="99"/>
      <c r="I167" s="99"/>
      <c r="J167" s="99"/>
      <c r="K167" s="99"/>
      <c r="L167" s="99"/>
      <c r="M167" s="99"/>
      <c r="N167" s="141">
        <f>BK167</f>
        <v>0</v>
      </c>
      <c r="O167" s="142"/>
      <c r="P167" s="142"/>
      <c r="Q167" s="142"/>
      <c r="R167" s="92"/>
      <c r="T167" s="93"/>
      <c r="U167" s="90"/>
      <c r="V167" s="90"/>
      <c r="W167" s="94">
        <f>SUM(W168:W175)</f>
        <v>0</v>
      </c>
      <c r="X167" s="90"/>
      <c r="Y167" s="94">
        <f>SUM(Y168:Y175)</f>
        <v>0.55633571999999998</v>
      </c>
      <c r="Z167" s="90"/>
      <c r="AA167" s="95">
        <f>SUM(AA168:AA175)</f>
        <v>0</v>
      </c>
      <c r="AR167" s="96" t="s">
        <v>42</v>
      </c>
      <c r="AT167" s="97" t="s">
        <v>38</v>
      </c>
      <c r="AU167" s="97" t="s">
        <v>40</v>
      </c>
      <c r="AY167" s="96" t="s">
        <v>92</v>
      </c>
      <c r="BK167" s="98">
        <f>SUM(BK168:BK175)</f>
        <v>0</v>
      </c>
    </row>
    <row r="168" spans="2:65" s="1" customFormat="1" ht="44.25" customHeight="1">
      <c r="B168" s="71"/>
      <c r="C168" s="100" t="s">
        <v>201</v>
      </c>
      <c r="D168" s="100" t="s">
        <v>93</v>
      </c>
      <c r="E168" s="101" t="s">
        <v>202</v>
      </c>
      <c r="F168" s="144" t="s">
        <v>203</v>
      </c>
      <c r="G168" s="144"/>
      <c r="H168" s="144"/>
      <c r="I168" s="144"/>
      <c r="J168" s="102" t="s">
        <v>112</v>
      </c>
      <c r="K168" s="103">
        <v>17.309999999999999</v>
      </c>
      <c r="L168" s="143">
        <v>0</v>
      </c>
      <c r="M168" s="143"/>
      <c r="N168" s="138">
        <f t="shared" ref="N168:N175" si="15">ROUND(L168*K168,3)</f>
        <v>0</v>
      </c>
      <c r="O168" s="138"/>
      <c r="P168" s="138"/>
      <c r="Q168" s="138"/>
      <c r="R168" s="74"/>
      <c r="T168" s="105" t="s">
        <v>1</v>
      </c>
      <c r="U168" s="27" t="s">
        <v>24</v>
      </c>
      <c r="V168" s="23"/>
      <c r="W168" s="106">
        <f t="shared" ref="W168:W175" si="16">V168*K168</f>
        <v>0</v>
      </c>
      <c r="X168" s="106">
        <v>3.7499999999999999E-3</v>
      </c>
      <c r="Y168" s="106">
        <f t="shared" ref="Y168:Y175" si="17">X168*K168</f>
        <v>6.4912499999999998E-2</v>
      </c>
      <c r="Z168" s="106">
        <v>0</v>
      </c>
      <c r="AA168" s="107">
        <f t="shared" ref="AA168:AA175" si="18">Z168*K168</f>
        <v>0</v>
      </c>
      <c r="AR168" s="10" t="s">
        <v>154</v>
      </c>
      <c r="AT168" s="10" t="s">
        <v>93</v>
      </c>
      <c r="AU168" s="10" t="s">
        <v>42</v>
      </c>
      <c r="AY168" s="10" t="s">
        <v>92</v>
      </c>
      <c r="BE168" s="54">
        <f t="shared" ref="BE168:BE175" si="19">IF(U168="základná",N168,0)</f>
        <v>0</v>
      </c>
      <c r="BF168" s="54">
        <f t="shared" ref="BF168:BF175" si="20">IF(U168="znížená",N168,0)</f>
        <v>0</v>
      </c>
      <c r="BG168" s="54">
        <f t="shared" ref="BG168:BG175" si="21">IF(U168="zákl. prenesená",N168,0)</f>
        <v>0</v>
      </c>
      <c r="BH168" s="54">
        <f t="shared" ref="BH168:BH175" si="22">IF(U168="zníž. prenesená",N168,0)</f>
        <v>0</v>
      </c>
      <c r="BI168" s="54">
        <f t="shared" ref="BI168:BI175" si="23">IF(U168="nulová",N168,0)</f>
        <v>0</v>
      </c>
      <c r="BJ168" s="10" t="s">
        <v>42</v>
      </c>
      <c r="BK168" s="108">
        <f t="shared" ref="BK168:BK175" si="24">ROUND(L168*K168,3)</f>
        <v>0</v>
      </c>
      <c r="BL168" s="10" t="s">
        <v>154</v>
      </c>
      <c r="BM168" s="10" t="s">
        <v>204</v>
      </c>
    </row>
    <row r="169" spans="2:65" s="1" customFormat="1" ht="22.5" customHeight="1">
      <c r="B169" s="71"/>
      <c r="C169" s="100" t="s">
        <v>205</v>
      </c>
      <c r="D169" s="100" t="s">
        <v>93</v>
      </c>
      <c r="E169" s="101" t="s">
        <v>206</v>
      </c>
      <c r="F169" s="144" t="s">
        <v>207</v>
      </c>
      <c r="G169" s="144"/>
      <c r="H169" s="144"/>
      <c r="I169" s="144"/>
      <c r="J169" s="102" t="s">
        <v>107</v>
      </c>
      <c r="K169" s="103">
        <v>14.1</v>
      </c>
      <c r="L169" s="143">
        <v>0</v>
      </c>
      <c r="M169" s="143"/>
      <c r="N169" s="138">
        <f t="shared" si="15"/>
        <v>0</v>
      </c>
      <c r="O169" s="138"/>
      <c r="P169" s="138"/>
      <c r="Q169" s="138"/>
      <c r="R169" s="74"/>
      <c r="T169" s="105" t="s">
        <v>1</v>
      </c>
      <c r="U169" s="27" t="s">
        <v>24</v>
      </c>
      <c r="V169" s="23"/>
      <c r="W169" s="106">
        <f t="shared" si="16"/>
        <v>0</v>
      </c>
      <c r="X169" s="106">
        <v>0</v>
      </c>
      <c r="Y169" s="106">
        <f t="shared" si="17"/>
        <v>0</v>
      </c>
      <c r="Z169" s="106">
        <v>0</v>
      </c>
      <c r="AA169" s="107">
        <f t="shared" si="18"/>
        <v>0</v>
      </c>
      <c r="AR169" s="10" t="s">
        <v>154</v>
      </c>
      <c r="AT169" s="10" t="s">
        <v>93</v>
      </c>
      <c r="AU169" s="10" t="s">
        <v>42</v>
      </c>
      <c r="AY169" s="10" t="s">
        <v>92</v>
      </c>
      <c r="BE169" s="54">
        <f t="shared" si="19"/>
        <v>0</v>
      </c>
      <c r="BF169" s="54">
        <f t="shared" si="20"/>
        <v>0</v>
      </c>
      <c r="BG169" s="54">
        <f t="shared" si="21"/>
        <v>0</v>
      </c>
      <c r="BH169" s="54">
        <f t="shared" si="22"/>
        <v>0</v>
      </c>
      <c r="BI169" s="54">
        <f t="shared" si="23"/>
        <v>0</v>
      </c>
      <c r="BJ169" s="10" t="s">
        <v>42</v>
      </c>
      <c r="BK169" s="108">
        <f t="shared" si="24"/>
        <v>0</v>
      </c>
      <c r="BL169" s="10" t="s">
        <v>154</v>
      </c>
      <c r="BM169" s="10" t="s">
        <v>208</v>
      </c>
    </row>
    <row r="170" spans="2:65" s="1" customFormat="1" ht="22.5" customHeight="1">
      <c r="B170" s="71"/>
      <c r="C170" s="109" t="s">
        <v>209</v>
      </c>
      <c r="D170" s="109" t="s">
        <v>127</v>
      </c>
      <c r="E170" s="110" t="s">
        <v>210</v>
      </c>
      <c r="F170" s="145" t="s">
        <v>211</v>
      </c>
      <c r="G170" s="145"/>
      <c r="H170" s="145"/>
      <c r="I170" s="145"/>
      <c r="J170" s="111" t="s">
        <v>137</v>
      </c>
      <c r="K170" s="112">
        <v>5</v>
      </c>
      <c r="L170" s="151">
        <v>0</v>
      </c>
      <c r="M170" s="151"/>
      <c r="N170" s="150">
        <f t="shared" si="15"/>
        <v>0</v>
      </c>
      <c r="O170" s="138"/>
      <c r="P170" s="138"/>
      <c r="Q170" s="138"/>
      <c r="R170" s="74"/>
      <c r="T170" s="105" t="s">
        <v>1</v>
      </c>
      <c r="U170" s="27" t="s">
        <v>24</v>
      </c>
      <c r="V170" s="23"/>
      <c r="W170" s="106">
        <f t="shared" si="16"/>
        <v>0</v>
      </c>
      <c r="X170" s="106">
        <v>6.4999999999999997E-4</v>
      </c>
      <c r="Y170" s="106">
        <f t="shared" si="17"/>
        <v>3.2499999999999999E-3</v>
      </c>
      <c r="Z170" s="106">
        <v>0</v>
      </c>
      <c r="AA170" s="107">
        <f t="shared" si="18"/>
        <v>0</v>
      </c>
      <c r="AR170" s="10" t="s">
        <v>212</v>
      </c>
      <c r="AT170" s="10" t="s">
        <v>127</v>
      </c>
      <c r="AU170" s="10" t="s">
        <v>42</v>
      </c>
      <c r="AY170" s="10" t="s">
        <v>92</v>
      </c>
      <c r="BE170" s="54">
        <f t="shared" si="19"/>
        <v>0</v>
      </c>
      <c r="BF170" s="54">
        <f t="shared" si="20"/>
        <v>0</v>
      </c>
      <c r="BG170" s="54">
        <f t="shared" si="21"/>
        <v>0</v>
      </c>
      <c r="BH170" s="54">
        <f t="shared" si="22"/>
        <v>0</v>
      </c>
      <c r="BI170" s="54">
        <f t="shared" si="23"/>
        <v>0</v>
      </c>
      <c r="BJ170" s="10" t="s">
        <v>42</v>
      </c>
      <c r="BK170" s="108">
        <f t="shared" si="24"/>
        <v>0</v>
      </c>
      <c r="BL170" s="10" t="s">
        <v>154</v>
      </c>
      <c r="BM170" s="10" t="s">
        <v>213</v>
      </c>
    </row>
    <row r="171" spans="2:65" s="1" customFormat="1" ht="31.5" customHeight="1">
      <c r="B171" s="71"/>
      <c r="C171" s="100" t="s">
        <v>214</v>
      </c>
      <c r="D171" s="100" t="s">
        <v>93</v>
      </c>
      <c r="E171" s="101" t="s">
        <v>215</v>
      </c>
      <c r="F171" s="144" t="s">
        <v>216</v>
      </c>
      <c r="G171" s="144"/>
      <c r="H171" s="144"/>
      <c r="I171" s="144"/>
      <c r="J171" s="102" t="s">
        <v>107</v>
      </c>
      <c r="K171" s="103">
        <v>24.65</v>
      </c>
      <c r="L171" s="143">
        <v>0</v>
      </c>
      <c r="M171" s="143"/>
      <c r="N171" s="138">
        <f t="shared" si="15"/>
        <v>0</v>
      </c>
      <c r="O171" s="138"/>
      <c r="P171" s="138"/>
      <c r="Q171" s="138"/>
      <c r="R171" s="74"/>
      <c r="T171" s="105" t="s">
        <v>1</v>
      </c>
      <c r="U171" s="27" t="s">
        <v>24</v>
      </c>
      <c r="V171" s="23"/>
      <c r="W171" s="106">
        <f t="shared" si="16"/>
        <v>0</v>
      </c>
      <c r="X171" s="106">
        <v>6.3000000000000003E-4</v>
      </c>
      <c r="Y171" s="106">
        <f t="shared" si="17"/>
        <v>1.55295E-2</v>
      </c>
      <c r="Z171" s="106">
        <v>0</v>
      </c>
      <c r="AA171" s="107">
        <f t="shared" si="18"/>
        <v>0</v>
      </c>
      <c r="AR171" s="10" t="s">
        <v>154</v>
      </c>
      <c r="AT171" s="10" t="s">
        <v>93</v>
      </c>
      <c r="AU171" s="10" t="s">
        <v>42</v>
      </c>
      <c r="AY171" s="10" t="s">
        <v>92</v>
      </c>
      <c r="BE171" s="54">
        <f t="shared" si="19"/>
        <v>0</v>
      </c>
      <c r="BF171" s="54">
        <f t="shared" si="20"/>
        <v>0</v>
      </c>
      <c r="BG171" s="54">
        <f t="shared" si="21"/>
        <v>0</v>
      </c>
      <c r="BH171" s="54">
        <f t="shared" si="22"/>
        <v>0</v>
      </c>
      <c r="BI171" s="54">
        <f t="shared" si="23"/>
        <v>0</v>
      </c>
      <c r="BJ171" s="10" t="s">
        <v>42</v>
      </c>
      <c r="BK171" s="108">
        <f t="shared" si="24"/>
        <v>0</v>
      </c>
      <c r="BL171" s="10" t="s">
        <v>154</v>
      </c>
      <c r="BM171" s="10" t="s">
        <v>217</v>
      </c>
    </row>
    <row r="172" spans="2:65" s="1" customFormat="1" ht="31.5" customHeight="1">
      <c r="B172" s="71"/>
      <c r="C172" s="100" t="s">
        <v>212</v>
      </c>
      <c r="D172" s="100" t="s">
        <v>93</v>
      </c>
      <c r="E172" s="101" t="s">
        <v>218</v>
      </c>
      <c r="F172" s="144" t="s">
        <v>219</v>
      </c>
      <c r="G172" s="144"/>
      <c r="H172" s="144"/>
      <c r="I172" s="144"/>
      <c r="J172" s="102" t="s">
        <v>112</v>
      </c>
      <c r="K172" s="103">
        <v>9.15</v>
      </c>
      <c r="L172" s="143">
        <v>0</v>
      </c>
      <c r="M172" s="143"/>
      <c r="N172" s="138">
        <f t="shared" si="15"/>
        <v>0</v>
      </c>
      <c r="O172" s="138"/>
      <c r="P172" s="138"/>
      <c r="Q172" s="138"/>
      <c r="R172" s="74"/>
      <c r="T172" s="105" t="s">
        <v>1</v>
      </c>
      <c r="U172" s="27" t="s">
        <v>24</v>
      </c>
      <c r="V172" s="23"/>
      <c r="W172" s="106">
        <f t="shared" si="16"/>
        <v>0</v>
      </c>
      <c r="X172" s="106">
        <v>3.2699999999999999E-3</v>
      </c>
      <c r="Y172" s="106">
        <f t="shared" si="17"/>
        <v>2.9920499999999999E-2</v>
      </c>
      <c r="Z172" s="106">
        <v>0</v>
      </c>
      <c r="AA172" s="107">
        <f t="shared" si="18"/>
        <v>0</v>
      </c>
      <c r="AR172" s="10" t="s">
        <v>154</v>
      </c>
      <c r="AT172" s="10" t="s">
        <v>93</v>
      </c>
      <c r="AU172" s="10" t="s">
        <v>42</v>
      </c>
      <c r="AY172" s="10" t="s">
        <v>92</v>
      </c>
      <c r="BE172" s="54">
        <f t="shared" si="19"/>
        <v>0</v>
      </c>
      <c r="BF172" s="54">
        <f t="shared" si="20"/>
        <v>0</v>
      </c>
      <c r="BG172" s="54">
        <f t="shared" si="21"/>
        <v>0</v>
      </c>
      <c r="BH172" s="54">
        <f t="shared" si="22"/>
        <v>0</v>
      </c>
      <c r="BI172" s="54">
        <f t="shared" si="23"/>
        <v>0</v>
      </c>
      <c r="BJ172" s="10" t="s">
        <v>42</v>
      </c>
      <c r="BK172" s="108">
        <f t="shared" si="24"/>
        <v>0</v>
      </c>
      <c r="BL172" s="10" t="s">
        <v>154</v>
      </c>
      <c r="BM172" s="10" t="s">
        <v>220</v>
      </c>
    </row>
    <row r="173" spans="2:65" s="1" customFormat="1" ht="31.5" customHeight="1">
      <c r="B173" s="71"/>
      <c r="C173" s="109" t="s">
        <v>221</v>
      </c>
      <c r="D173" s="109" t="s">
        <v>127</v>
      </c>
      <c r="E173" s="110" t="s">
        <v>222</v>
      </c>
      <c r="F173" s="145" t="s">
        <v>223</v>
      </c>
      <c r="G173" s="145"/>
      <c r="H173" s="145"/>
      <c r="I173" s="145"/>
      <c r="J173" s="111" t="s">
        <v>112</v>
      </c>
      <c r="K173" s="112">
        <v>30.370999999999999</v>
      </c>
      <c r="L173" s="151">
        <v>0</v>
      </c>
      <c r="M173" s="151"/>
      <c r="N173" s="150">
        <f t="shared" si="15"/>
        <v>0</v>
      </c>
      <c r="O173" s="138"/>
      <c r="P173" s="138"/>
      <c r="Q173" s="138"/>
      <c r="R173" s="74"/>
      <c r="T173" s="105" t="s">
        <v>1</v>
      </c>
      <c r="U173" s="27" t="s">
        <v>24</v>
      </c>
      <c r="V173" s="23"/>
      <c r="W173" s="106">
        <f t="shared" si="16"/>
        <v>0</v>
      </c>
      <c r="X173" s="106">
        <v>1.132E-2</v>
      </c>
      <c r="Y173" s="106">
        <f t="shared" si="17"/>
        <v>0.34379971999999998</v>
      </c>
      <c r="Z173" s="106">
        <v>0</v>
      </c>
      <c r="AA173" s="107">
        <f t="shared" si="18"/>
        <v>0</v>
      </c>
      <c r="AR173" s="10" t="s">
        <v>212</v>
      </c>
      <c r="AT173" s="10" t="s">
        <v>127</v>
      </c>
      <c r="AU173" s="10" t="s">
        <v>42</v>
      </c>
      <c r="AY173" s="10" t="s">
        <v>92</v>
      </c>
      <c r="BE173" s="54">
        <f t="shared" si="19"/>
        <v>0</v>
      </c>
      <c r="BF173" s="54">
        <f t="shared" si="20"/>
        <v>0</v>
      </c>
      <c r="BG173" s="54">
        <f t="shared" si="21"/>
        <v>0</v>
      </c>
      <c r="BH173" s="54">
        <f t="shared" si="22"/>
        <v>0</v>
      </c>
      <c r="BI173" s="54">
        <f t="shared" si="23"/>
        <v>0</v>
      </c>
      <c r="BJ173" s="10" t="s">
        <v>42</v>
      </c>
      <c r="BK173" s="108">
        <f t="shared" si="24"/>
        <v>0</v>
      </c>
      <c r="BL173" s="10" t="s">
        <v>154</v>
      </c>
      <c r="BM173" s="10" t="s">
        <v>224</v>
      </c>
    </row>
    <row r="174" spans="2:65" s="1" customFormat="1" ht="22.5" customHeight="1">
      <c r="B174" s="71"/>
      <c r="C174" s="100" t="s">
        <v>225</v>
      </c>
      <c r="D174" s="100" t="s">
        <v>93</v>
      </c>
      <c r="E174" s="101" t="s">
        <v>226</v>
      </c>
      <c r="F174" s="144" t="s">
        <v>227</v>
      </c>
      <c r="G174" s="144"/>
      <c r="H174" s="144"/>
      <c r="I174" s="144"/>
      <c r="J174" s="102" t="s">
        <v>112</v>
      </c>
      <c r="K174" s="103">
        <v>28.925000000000001</v>
      </c>
      <c r="L174" s="143">
        <v>0</v>
      </c>
      <c r="M174" s="143"/>
      <c r="N174" s="138">
        <f t="shared" si="15"/>
        <v>0</v>
      </c>
      <c r="O174" s="138"/>
      <c r="P174" s="138"/>
      <c r="Q174" s="138"/>
      <c r="R174" s="74"/>
      <c r="T174" s="105" t="s">
        <v>1</v>
      </c>
      <c r="U174" s="27" t="s">
        <v>24</v>
      </c>
      <c r="V174" s="23"/>
      <c r="W174" s="106">
        <f t="shared" si="16"/>
        <v>0</v>
      </c>
      <c r="X174" s="106">
        <v>3.4199999999999999E-3</v>
      </c>
      <c r="Y174" s="106">
        <f t="shared" si="17"/>
        <v>9.8923499999999998E-2</v>
      </c>
      <c r="Z174" s="106">
        <v>0</v>
      </c>
      <c r="AA174" s="107">
        <f t="shared" si="18"/>
        <v>0</v>
      </c>
      <c r="AR174" s="10" t="s">
        <v>154</v>
      </c>
      <c r="AT174" s="10" t="s">
        <v>93</v>
      </c>
      <c r="AU174" s="10" t="s">
        <v>42</v>
      </c>
      <c r="AY174" s="10" t="s">
        <v>92</v>
      </c>
      <c r="BE174" s="54">
        <f t="shared" si="19"/>
        <v>0</v>
      </c>
      <c r="BF174" s="54">
        <f t="shared" si="20"/>
        <v>0</v>
      </c>
      <c r="BG174" s="54">
        <f t="shared" si="21"/>
        <v>0</v>
      </c>
      <c r="BH174" s="54">
        <f t="shared" si="22"/>
        <v>0</v>
      </c>
      <c r="BI174" s="54">
        <f t="shared" si="23"/>
        <v>0</v>
      </c>
      <c r="BJ174" s="10" t="s">
        <v>42</v>
      </c>
      <c r="BK174" s="108">
        <f t="shared" si="24"/>
        <v>0</v>
      </c>
      <c r="BL174" s="10" t="s">
        <v>154</v>
      </c>
      <c r="BM174" s="10" t="s">
        <v>228</v>
      </c>
    </row>
    <row r="175" spans="2:65" s="1" customFormat="1" ht="31.5" customHeight="1">
      <c r="B175" s="71"/>
      <c r="C175" s="100" t="s">
        <v>229</v>
      </c>
      <c r="D175" s="100" t="s">
        <v>93</v>
      </c>
      <c r="E175" s="101" t="s">
        <v>230</v>
      </c>
      <c r="F175" s="146" t="s">
        <v>231</v>
      </c>
      <c r="G175" s="144"/>
      <c r="H175" s="144"/>
      <c r="I175" s="144"/>
      <c r="J175" s="102" t="s">
        <v>191</v>
      </c>
      <c r="K175" s="104">
        <v>0</v>
      </c>
      <c r="L175" s="143">
        <v>0</v>
      </c>
      <c r="M175" s="143"/>
      <c r="N175" s="138">
        <f t="shared" si="15"/>
        <v>0</v>
      </c>
      <c r="O175" s="138"/>
      <c r="P175" s="138"/>
      <c r="Q175" s="138"/>
      <c r="R175" s="74"/>
      <c r="T175" s="105" t="s">
        <v>1</v>
      </c>
      <c r="U175" s="27" t="s">
        <v>24</v>
      </c>
      <c r="V175" s="23"/>
      <c r="W175" s="106">
        <f t="shared" si="16"/>
        <v>0</v>
      </c>
      <c r="X175" s="106">
        <v>0</v>
      </c>
      <c r="Y175" s="106">
        <f t="shared" si="17"/>
        <v>0</v>
      </c>
      <c r="Z175" s="106">
        <v>0</v>
      </c>
      <c r="AA175" s="107">
        <f t="shared" si="18"/>
        <v>0</v>
      </c>
      <c r="AR175" s="10" t="s">
        <v>154</v>
      </c>
      <c r="AT175" s="10" t="s">
        <v>93</v>
      </c>
      <c r="AU175" s="10" t="s">
        <v>42</v>
      </c>
      <c r="AY175" s="10" t="s">
        <v>92</v>
      </c>
      <c r="BE175" s="54">
        <f t="shared" si="19"/>
        <v>0</v>
      </c>
      <c r="BF175" s="54">
        <f t="shared" si="20"/>
        <v>0</v>
      </c>
      <c r="BG175" s="54">
        <f t="shared" si="21"/>
        <v>0</v>
      </c>
      <c r="BH175" s="54">
        <f t="shared" si="22"/>
        <v>0</v>
      </c>
      <c r="BI175" s="54">
        <f t="shared" si="23"/>
        <v>0</v>
      </c>
      <c r="BJ175" s="10" t="s">
        <v>42</v>
      </c>
      <c r="BK175" s="108">
        <f t="shared" si="24"/>
        <v>0</v>
      </c>
      <c r="BL175" s="10" t="s">
        <v>154</v>
      </c>
      <c r="BM175" s="10" t="s">
        <v>232</v>
      </c>
    </row>
    <row r="176" spans="2:65" s="1" customFormat="1" ht="6.95" customHeight="1">
      <c r="B176" s="41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3"/>
    </row>
  </sheetData>
  <mergeCells count="193">
    <mergeCell ref="L133:M133"/>
    <mergeCell ref="N133:Q133"/>
    <mergeCell ref="N127:Q127"/>
    <mergeCell ref="D105:H105"/>
    <mergeCell ref="L135:M135"/>
    <mergeCell ref="N107:Q107"/>
    <mergeCell ref="N135:Q135"/>
    <mergeCell ref="S2:AC2"/>
    <mergeCell ref="N139:Q139"/>
    <mergeCell ref="L136:M136"/>
    <mergeCell ref="F133:I133"/>
    <mergeCell ref="F135:I135"/>
    <mergeCell ref="N138:Q138"/>
    <mergeCell ref="N99:Q99"/>
    <mergeCell ref="D106:H106"/>
    <mergeCell ref="L137:M137"/>
    <mergeCell ref="D107:H107"/>
    <mergeCell ref="M124:Q124"/>
    <mergeCell ref="M125:Q125"/>
    <mergeCell ref="L127:M127"/>
    <mergeCell ref="F132:I132"/>
    <mergeCell ref="L132:M132"/>
    <mergeCell ref="L131:M131"/>
    <mergeCell ref="F175:I175"/>
    <mergeCell ref="L175:M175"/>
    <mergeCell ref="N175:Q175"/>
    <mergeCell ref="F172:I172"/>
    <mergeCell ref="L172:M172"/>
    <mergeCell ref="N172:Q172"/>
    <mergeCell ref="F174:I174"/>
    <mergeCell ref="L174:M174"/>
    <mergeCell ref="F173:I173"/>
    <mergeCell ref="L173:M173"/>
    <mergeCell ref="N174:Q174"/>
    <mergeCell ref="N90:Q90"/>
    <mergeCell ref="N157:Q157"/>
    <mergeCell ref="F119:P119"/>
    <mergeCell ref="L138:M138"/>
    <mergeCell ref="N128:Q128"/>
    <mergeCell ref="N129:Q129"/>
    <mergeCell ref="N130:Q130"/>
    <mergeCell ref="D104:H104"/>
    <mergeCell ref="N104:Q104"/>
    <mergeCell ref="L111:Q111"/>
    <mergeCell ref="N109:Q109"/>
    <mergeCell ref="N106:Q106"/>
    <mergeCell ref="F131:I131"/>
    <mergeCell ref="N158:Q158"/>
    <mergeCell ref="N161:Q161"/>
    <mergeCell ref="N136:Q136"/>
    <mergeCell ref="N132:Q132"/>
    <mergeCell ref="F136:I136"/>
    <mergeCell ref="N134:Q134"/>
    <mergeCell ref="N154:Q154"/>
    <mergeCell ref="N147:Q147"/>
    <mergeCell ref="N148:Q148"/>
    <mergeCell ref="N149:Q149"/>
    <mergeCell ref="M36:P36"/>
    <mergeCell ref="N131:Q131"/>
    <mergeCell ref="F120:P120"/>
    <mergeCell ref="M122:P122"/>
    <mergeCell ref="D108:H108"/>
    <mergeCell ref="N108:Q108"/>
    <mergeCell ref="C86:G86"/>
    <mergeCell ref="N86:Q86"/>
    <mergeCell ref="C76:Q76"/>
    <mergeCell ref="F78:P78"/>
    <mergeCell ref="L155:M155"/>
    <mergeCell ref="N155:Q155"/>
    <mergeCell ref="N142:Q142"/>
    <mergeCell ref="N144:Q144"/>
    <mergeCell ref="N143:Q143"/>
    <mergeCell ref="N153:Q153"/>
    <mergeCell ref="N103:Q103"/>
    <mergeCell ref="N96:Q96"/>
    <mergeCell ref="N101:Q101"/>
    <mergeCell ref="C117:Q117"/>
    <mergeCell ref="H1:K1"/>
    <mergeCell ref="L146:M146"/>
    <mergeCell ref="N146:Q146"/>
    <mergeCell ref="L143:M143"/>
    <mergeCell ref="F141:I141"/>
    <mergeCell ref="L141:M141"/>
    <mergeCell ref="N145:Q145"/>
    <mergeCell ref="N140:Q140"/>
    <mergeCell ref="N137:Q137"/>
    <mergeCell ref="F138:I138"/>
    <mergeCell ref="F79:P79"/>
    <mergeCell ref="M81:P81"/>
    <mergeCell ref="F127:I127"/>
    <mergeCell ref="F140:I140"/>
    <mergeCell ref="L140:M140"/>
    <mergeCell ref="N92:Q92"/>
    <mergeCell ref="N97:Q97"/>
    <mergeCell ref="N105:Q105"/>
    <mergeCell ref="N98:Q98"/>
    <mergeCell ref="N100:Q100"/>
    <mergeCell ref="F146:I146"/>
    <mergeCell ref="F143:I143"/>
    <mergeCell ref="F137:I137"/>
    <mergeCell ref="N141:Q141"/>
    <mergeCell ref="F145:I145"/>
    <mergeCell ref="L145:M145"/>
    <mergeCell ref="F151:I151"/>
    <mergeCell ref="L151:M151"/>
    <mergeCell ref="F148:I148"/>
    <mergeCell ref="L148:M148"/>
    <mergeCell ref="F149:I149"/>
    <mergeCell ref="L149:M149"/>
    <mergeCell ref="F150:I150"/>
    <mergeCell ref="L150:M150"/>
    <mergeCell ref="N173:Q173"/>
    <mergeCell ref="F171:I171"/>
    <mergeCell ref="L171:M171"/>
    <mergeCell ref="N170:Q170"/>
    <mergeCell ref="F170:I170"/>
    <mergeCell ref="L170:M170"/>
    <mergeCell ref="N171:Q171"/>
    <mergeCell ref="F163:I163"/>
    <mergeCell ref="F168:I168"/>
    <mergeCell ref="L168:M168"/>
    <mergeCell ref="N168:Q168"/>
    <mergeCell ref="N167:Q167"/>
    <mergeCell ref="N163:Q163"/>
    <mergeCell ref="N165:Q165"/>
    <mergeCell ref="L163:M163"/>
    <mergeCell ref="F169:I169"/>
    <mergeCell ref="L165:M165"/>
    <mergeCell ref="L166:M166"/>
    <mergeCell ref="F166:I166"/>
    <mergeCell ref="F165:I165"/>
    <mergeCell ref="L169:M169"/>
    <mergeCell ref="M30:P30"/>
    <mergeCell ref="M28:P28"/>
    <mergeCell ref="H36:J36"/>
    <mergeCell ref="N93:Q93"/>
    <mergeCell ref="N94:Q94"/>
    <mergeCell ref="N95:Q95"/>
    <mergeCell ref="F152:I152"/>
    <mergeCell ref="L152:M152"/>
    <mergeCell ref="F158:I158"/>
    <mergeCell ref="L158:M158"/>
    <mergeCell ref="F156:I156"/>
    <mergeCell ref="L156:M156"/>
    <mergeCell ref="F153:I153"/>
    <mergeCell ref="F155:I155"/>
    <mergeCell ref="L153:M153"/>
    <mergeCell ref="N156:Q156"/>
    <mergeCell ref="N166:Q166"/>
    <mergeCell ref="N164:Q164"/>
    <mergeCell ref="L161:M161"/>
    <mergeCell ref="F154:I154"/>
    <mergeCell ref="L154:M154"/>
    <mergeCell ref="F162:I162"/>
    <mergeCell ref="N159:Q159"/>
    <mergeCell ref="L162:M162"/>
    <mergeCell ref="F161:I161"/>
    <mergeCell ref="H35:J35"/>
    <mergeCell ref="M35:P35"/>
    <mergeCell ref="M33:P33"/>
    <mergeCell ref="H34:J34"/>
    <mergeCell ref="N169:Q169"/>
    <mergeCell ref="N160:Q160"/>
    <mergeCell ref="N162:Q162"/>
    <mergeCell ref="N150:Q150"/>
    <mergeCell ref="N151:Q151"/>
    <mergeCell ref="N152:Q152"/>
    <mergeCell ref="M32:P32"/>
    <mergeCell ref="H32:J32"/>
    <mergeCell ref="M34:P34"/>
    <mergeCell ref="N91:Q91"/>
    <mergeCell ref="L38:P38"/>
    <mergeCell ref="M83:Q83"/>
    <mergeCell ref="M84:Q84"/>
    <mergeCell ref="N88:Q88"/>
    <mergeCell ref="N89:Q89"/>
    <mergeCell ref="H33:J33"/>
    <mergeCell ref="O21:P21"/>
    <mergeCell ref="O15:P15"/>
    <mergeCell ref="C2:Q2"/>
    <mergeCell ref="C4:Q4"/>
    <mergeCell ref="F6:P6"/>
    <mergeCell ref="F7:P7"/>
    <mergeCell ref="O12:P12"/>
    <mergeCell ref="O14:P14"/>
    <mergeCell ref="O9:P9"/>
    <mergeCell ref="O11:P11"/>
    <mergeCell ref="E24:L24"/>
    <mergeCell ref="M27:P27"/>
    <mergeCell ref="E15:L15"/>
    <mergeCell ref="O17:P17"/>
    <mergeCell ref="O18:P18"/>
    <mergeCell ref="O20:P20"/>
  </mergeCells>
  <phoneticPr fontId="0" type="noConversion"/>
  <dataValidations count="2">
    <dataValidation type="list" allowBlank="1" showInputMessage="1" showErrorMessage="1" error="Povolené sú hodnoty K, M." sqref="D176">
      <formula1>"K, M"</formula1>
    </dataValidation>
    <dataValidation type="list" allowBlank="1" showInputMessage="1" showErrorMessage="1" error="Povolené sú hodnoty základná, znížená, nulová." sqref="U176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27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1 - Okapové chodníky a vo...</vt:lpstr>
      <vt:lpstr>'1 - Okapové chodníky a vo...'!Názvy_tlače</vt:lpstr>
      <vt:lpstr>'1 - Okapové chodníky a vo...'!Oblasť_tlače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DESKTOP-AM2GMU1\Grund</dc:creator>
  <cp:lastModifiedBy>OCX</cp:lastModifiedBy>
  <cp:lastPrinted>2017-03-02T11:44:09Z</cp:lastPrinted>
  <dcterms:created xsi:type="dcterms:W3CDTF">2017-02-22T12:20:49Z</dcterms:created>
  <dcterms:modified xsi:type="dcterms:W3CDTF">2017-03-02T11:44:48Z</dcterms:modified>
</cp:coreProperties>
</file>