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60" windowHeight="8700"/>
  </bookViews>
  <sheets>
    <sheet name="Rekapitulácia" sheetId="1" r:id="rId1"/>
    <sheet name="Krycí list stavby" sheetId="2" r:id="rId2"/>
    <sheet name="Kryci_list 11394" sheetId="3" r:id="rId3"/>
    <sheet name="Rekap 11394" sheetId="4" r:id="rId4"/>
    <sheet name="SO 11394" sheetId="5" r:id="rId5"/>
  </sheets>
  <definedNames>
    <definedName name="_xlnm.Print_Titles" localSheetId="3">'Rekap 11394'!$9:$9</definedName>
    <definedName name="_xlnm.Print_Titles" localSheetId="4">'SO 11394'!$8:$8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D8" i="1"/>
  <c r="J18" i="2" s="1"/>
  <c r="E7" i="1"/>
  <c r="E8" i="1" s="1"/>
  <c r="J17" i="2" s="1"/>
  <c r="J17" i="3"/>
  <c r="K7" i="1"/>
  <c r="I30" i="3"/>
  <c r="J30" i="3" s="1"/>
  <c r="Z127" i="5"/>
  <c r="C27" i="4"/>
  <c r="M124" i="5"/>
  <c r="H124" i="5"/>
  <c r="K123" i="5"/>
  <c r="J123" i="5"/>
  <c r="S123" i="5"/>
  <c r="S124" i="5" s="1"/>
  <c r="F27" i="4" s="1"/>
  <c r="P123" i="5"/>
  <c r="P124" i="5" s="1"/>
  <c r="E27" i="4" s="1"/>
  <c r="L123" i="5"/>
  <c r="L124" i="5" s="1"/>
  <c r="B27" i="4" s="1"/>
  <c r="I123" i="5"/>
  <c r="I124" i="5" s="1"/>
  <c r="D27" i="4" s="1"/>
  <c r="K119" i="5"/>
  <c r="J119" i="5"/>
  <c r="S119" i="5"/>
  <c r="P119" i="5"/>
  <c r="M119" i="5"/>
  <c r="I119" i="5"/>
  <c r="K118" i="5"/>
  <c r="J118" i="5"/>
  <c r="S118" i="5"/>
  <c r="P118" i="5"/>
  <c r="M118" i="5"/>
  <c r="H120" i="5" s="1"/>
  <c r="I118" i="5"/>
  <c r="K117" i="5"/>
  <c r="J117" i="5"/>
  <c r="S117" i="5"/>
  <c r="P117" i="5"/>
  <c r="L117" i="5"/>
  <c r="I117" i="5"/>
  <c r="K116" i="5"/>
  <c r="J116" i="5"/>
  <c r="S116" i="5"/>
  <c r="P116" i="5"/>
  <c r="L116" i="5"/>
  <c r="I116" i="5"/>
  <c r="K115" i="5"/>
  <c r="J115" i="5"/>
  <c r="S115" i="5"/>
  <c r="S120" i="5" s="1"/>
  <c r="F26" i="4" s="1"/>
  <c r="P115" i="5"/>
  <c r="P120" i="5" s="1"/>
  <c r="E26" i="4" s="1"/>
  <c r="L115" i="5"/>
  <c r="G120" i="5" s="1"/>
  <c r="I115" i="5"/>
  <c r="I120" i="5" s="1"/>
  <c r="D26" i="4" s="1"/>
  <c r="H112" i="5"/>
  <c r="M112" i="5"/>
  <c r="C25" i="4" s="1"/>
  <c r="K111" i="5"/>
  <c r="J111" i="5"/>
  <c r="S111" i="5"/>
  <c r="P111" i="5"/>
  <c r="L111" i="5"/>
  <c r="I111" i="5"/>
  <c r="K110" i="5"/>
  <c r="J110" i="5"/>
  <c r="S110" i="5"/>
  <c r="P110" i="5"/>
  <c r="L110" i="5"/>
  <c r="I110" i="5"/>
  <c r="K109" i="5"/>
  <c r="J109" i="5"/>
  <c r="S109" i="5"/>
  <c r="S112" i="5" s="1"/>
  <c r="F25" i="4" s="1"/>
  <c r="P109" i="5"/>
  <c r="P112" i="5" s="1"/>
  <c r="E25" i="4" s="1"/>
  <c r="L109" i="5"/>
  <c r="G112" i="5" s="1"/>
  <c r="I109" i="5"/>
  <c r="I112" i="5" s="1"/>
  <c r="D25" i="4" s="1"/>
  <c r="H106" i="5"/>
  <c r="M106" i="5"/>
  <c r="C24" i="4" s="1"/>
  <c r="K105" i="5"/>
  <c r="J105" i="5"/>
  <c r="S105" i="5"/>
  <c r="P105" i="5"/>
  <c r="L105" i="5"/>
  <c r="I105" i="5"/>
  <c r="K104" i="5"/>
  <c r="J104" i="5"/>
  <c r="S104" i="5"/>
  <c r="P104" i="5"/>
  <c r="L104" i="5"/>
  <c r="I104" i="5"/>
  <c r="K103" i="5"/>
  <c r="J103" i="5"/>
  <c r="S103" i="5"/>
  <c r="P103" i="5"/>
  <c r="L103" i="5"/>
  <c r="I103" i="5"/>
  <c r="K102" i="5"/>
  <c r="J102" i="5"/>
  <c r="S102" i="5"/>
  <c r="P102" i="5"/>
  <c r="L102" i="5"/>
  <c r="I102" i="5"/>
  <c r="K101" i="5"/>
  <c r="J101" i="5"/>
  <c r="S101" i="5"/>
  <c r="P101" i="5"/>
  <c r="L101" i="5"/>
  <c r="I101" i="5"/>
  <c r="K100" i="5"/>
  <c r="J100" i="5"/>
  <c r="S100" i="5"/>
  <c r="P100" i="5"/>
  <c r="L100" i="5"/>
  <c r="I100" i="5"/>
  <c r="K99" i="5"/>
  <c r="J99" i="5"/>
  <c r="S99" i="5"/>
  <c r="P99" i="5"/>
  <c r="L99" i="5"/>
  <c r="I99" i="5"/>
  <c r="K98" i="5"/>
  <c r="J98" i="5"/>
  <c r="S98" i="5"/>
  <c r="P98" i="5"/>
  <c r="L98" i="5"/>
  <c r="I98" i="5"/>
  <c r="K97" i="5"/>
  <c r="J97" i="5"/>
  <c r="S97" i="5"/>
  <c r="P97" i="5"/>
  <c r="L97" i="5"/>
  <c r="I97" i="5"/>
  <c r="K96" i="5"/>
  <c r="J96" i="5"/>
  <c r="S96" i="5"/>
  <c r="P96" i="5"/>
  <c r="L96" i="5"/>
  <c r="I96" i="5"/>
  <c r="K95" i="5"/>
  <c r="J95" i="5"/>
  <c r="S95" i="5"/>
  <c r="P95" i="5"/>
  <c r="L95" i="5"/>
  <c r="I95" i="5"/>
  <c r="K94" i="5"/>
  <c r="J94" i="5"/>
  <c r="S94" i="5"/>
  <c r="S106" i="5" s="1"/>
  <c r="F24" i="4" s="1"/>
  <c r="P94" i="5"/>
  <c r="P106" i="5" s="1"/>
  <c r="E24" i="4" s="1"/>
  <c r="L94" i="5"/>
  <c r="G106" i="5" s="1"/>
  <c r="I94" i="5"/>
  <c r="I106" i="5" s="1"/>
  <c r="D24" i="4" s="1"/>
  <c r="S91" i="5"/>
  <c r="F23" i="4" s="1"/>
  <c r="M91" i="5"/>
  <c r="C23" i="4" s="1"/>
  <c r="K90" i="5"/>
  <c r="J90" i="5"/>
  <c r="S90" i="5"/>
  <c r="P90" i="5"/>
  <c r="M90" i="5"/>
  <c r="I90" i="5"/>
  <c r="K89" i="5"/>
  <c r="J89" i="5"/>
  <c r="S89" i="5"/>
  <c r="P89" i="5"/>
  <c r="M89" i="5"/>
  <c r="H91" i="5" s="1"/>
  <c r="I89" i="5"/>
  <c r="K88" i="5"/>
  <c r="J88" i="5"/>
  <c r="S88" i="5"/>
  <c r="P88" i="5"/>
  <c r="L88" i="5"/>
  <c r="I88" i="5"/>
  <c r="K87" i="5"/>
  <c r="J87" i="5"/>
  <c r="S87" i="5"/>
  <c r="P87" i="5"/>
  <c r="L87" i="5"/>
  <c r="I87" i="5"/>
  <c r="K86" i="5"/>
  <c r="J86" i="5"/>
  <c r="S86" i="5"/>
  <c r="P86" i="5"/>
  <c r="L86" i="5"/>
  <c r="I86" i="5"/>
  <c r="K85" i="5"/>
  <c r="J85" i="5"/>
  <c r="S85" i="5"/>
  <c r="P85" i="5"/>
  <c r="L85" i="5"/>
  <c r="I85" i="5"/>
  <c r="K84" i="5"/>
  <c r="J84" i="5"/>
  <c r="S84" i="5"/>
  <c r="P84" i="5"/>
  <c r="P91" i="5" s="1"/>
  <c r="E23" i="4" s="1"/>
  <c r="L84" i="5"/>
  <c r="G91" i="5" s="1"/>
  <c r="I84" i="5"/>
  <c r="I91" i="5" s="1"/>
  <c r="D23" i="4" s="1"/>
  <c r="S81" i="5"/>
  <c r="F22" i="4" s="1"/>
  <c r="M81" i="5"/>
  <c r="C22" i="4" s="1"/>
  <c r="K80" i="5"/>
  <c r="J80" i="5"/>
  <c r="S80" i="5"/>
  <c r="P80" i="5"/>
  <c r="M80" i="5"/>
  <c r="I80" i="5"/>
  <c r="K79" i="5"/>
  <c r="J79" i="5"/>
  <c r="S79" i="5"/>
  <c r="P79" i="5"/>
  <c r="M79" i="5"/>
  <c r="H81" i="5" s="1"/>
  <c r="I79" i="5"/>
  <c r="K78" i="5"/>
  <c r="J78" i="5"/>
  <c r="S78" i="5"/>
  <c r="P78" i="5"/>
  <c r="L78" i="5"/>
  <c r="I78" i="5"/>
  <c r="K77" i="5"/>
  <c r="J77" i="5"/>
  <c r="S77" i="5"/>
  <c r="P77" i="5"/>
  <c r="L77" i="5"/>
  <c r="I77" i="5"/>
  <c r="K76" i="5"/>
  <c r="J76" i="5"/>
  <c r="S76" i="5"/>
  <c r="S126" i="5" s="1"/>
  <c r="F28" i="4" s="1"/>
  <c r="P76" i="5"/>
  <c r="L76" i="5"/>
  <c r="I76" i="5"/>
  <c r="S70" i="5"/>
  <c r="F18" i="4" s="1"/>
  <c r="H70" i="5"/>
  <c r="M70" i="5"/>
  <c r="C18" i="4" s="1"/>
  <c r="K69" i="5"/>
  <c r="J69" i="5"/>
  <c r="S69" i="5"/>
  <c r="P69" i="5"/>
  <c r="P70" i="5" s="1"/>
  <c r="E18" i="4" s="1"/>
  <c r="L69" i="5"/>
  <c r="G70" i="5" s="1"/>
  <c r="I69" i="5"/>
  <c r="I70" i="5" s="1"/>
  <c r="D18" i="4" s="1"/>
  <c r="S66" i="5"/>
  <c r="F17" i="4" s="1"/>
  <c r="M66" i="5"/>
  <c r="C17" i="4" s="1"/>
  <c r="K65" i="5"/>
  <c r="J65" i="5"/>
  <c r="S65" i="5"/>
  <c r="P65" i="5"/>
  <c r="M65" i="5"/>
  <c r="H66" i="5" s="1"/>
  <c r="I65" i="5"/>
  <c r="K64" i="5"/>
  <c r="J64" i="5"/>
  <c r="S64" i="5"/>
  <c r="P64" i="5"/>
  <c r="L64" i="5"/>
  <c r="I64" i="5"/>
  <c r="K63" i="5"/>
  <c r="J63" i="5"/>
  <c r="S63" i="5"/>
  <c r="P63" i="5"/>
  <c r="P66" i="5" s="1"/>
  <c r="E17" i="4" s="1"/>
  <c r="L63" i="5"/>
  <c r="G66" i="5" s="1"/>
  <c r="I63" i="5"/>
  <c r="I66" i="5" s="1"/>
  <c r="D17" i="4" s="1"/>
  <c r="S60" i="5"/>
  <c r="F16" i="4" s="1"/>
  <c r="K59" i="5"/>
  <c r="J59" i="5"/>
  <c r="S59" i="5"/>
  <c r="P59" i="5"/>
  <c r="M59" i="5"/>
  <c r="M60" i="5" s="1"/>
  <c r="C16" i="4" s="1"/>
  <c r="I59" i="5"/>
  <c r="K58" i="5"/>
  <c r="J58" i="5"/>
  <c r="S58" i="5"/>
  <c r="P58" i="5"/>
  <c r="L58" i="5"/>
  <c r="I58" i="5"/>
  <c r="K57" i="5"/>
  <c r="J57" i="5"/>
  <c r="S57" i="5"/>
  <c r="P57" i="5"/>
  <c r="L57" i="5"/>
  <c r="I57" i="5"/>
  <c r="K56" i="5"/>
  <c r="J56" i="5"/>
  <c r="S56" i="5"/>
  <c r="P56" i="5"/>
  <c r="L56" i="5"/>
  <c r="I56" i="5"/>
  <c r="K55" i="5"/>
  <c r="J55" i="5"/>
  <c r="S55" i="5"/>
  <c r="P55" i="5"/>
  <c r="L55" i="5"/>
  <c r="I55" i="5"/>
  <c r="K54" i="5"/>
  <c r="J54" i="5"/>
  <c r="S54" i="5"/>
  <c r="P54" i="5"/>
  <c r="L54" i="5"/>
  <c r="I54" i="5"/>
  <c r="K53" i="5"/>
  <c r="J53" i="5"/>
  <c r="S53" i="5"/>
  <c r="P53" i="5"/>
  <c r="L53" i="5"/>
  <c r="I53" i="5"/>
  <c r="K52" i="5"/>
  <c r="J52" i="5"/>
  <c r="S52" i="5"/>
  <c r="P52" i="5"/>
  <c r="L52" i="5"/>
  <c r="I52" i="5"/>
  <c r="K51" i="5"/>
  <c r="J51" i="5"/>
  <c r="S51" i="5"/>
  <c r="P51" i="5"/>
  <c r="L51" i="5"/>
  <c r="I51" i="5"/>
  <c r="K50" i="5"/>
  <c r="J50" i="5"/>
  <c r="S50" i="5"/>
  <c r="P50" i="5"/>
  <c r="P60" i="5" s="1"/>
  <c r="E16" i="4" s="1"/>
  <c r="L50" i="5"/>
  <c r="G60" i="5" s="1"/>
  <c r="I50" i="5"/>
  <c r="I60" i="5" s="1"/>
  <c r="D16" i="4" s="1"/>
  <c r="S47" i="5"/>
  <c r="F15" i="4" s="1"/>
  <c r="H47" i="5"/>
  <c r="M47" i="5"/>
  <c r="C15" i="4" s="1"/>
  <c r="K46" i="5"/>
  <c r="J46" i="5"/>
  <c r="S46" i="5"/>
  <c r="P46" i="5"/>
  <c r="L46" i="5"/>
  <c r="I46" i="5"/>
  <c r="K45" i="5"/>
  <c r="J45" i="5"/>
  <c r="S45" i="5"/>
  <c r="P45" i="5"/>
  <c r="P47" i="5" s="1"/>
  <c r="E15" i="4" s="1"/>
  <c r="L45" i="5"/>
  <c r="G47" i="5" s="1"/>
  <c r="I45" i="5"/>
  <c r="I47" i="5" s="1"/>
  <c r="D15" i="4" s="1"/>
  <c r="S42" i="5"/>
  <c r="F14" i="4" s="1"/>
  <c r="H42" i="5"/>
  <c r="M42" i="5"/>
  <c r="C14" i="4" s="1"/>
  <c r="K41" i="5"/>
  <c r="J41" i="5"/>
  <c r="S41" i="5"/>
  <c r="P41" i="5"/>
  <c r="L41" i="5"/>
  <c r="I41" i="5"/>
  <c r="K40" i="5"/>
  <c r="J40" i="5"/>
  <c r="S40" i="5"/>
  <c r="P40" i="5"/>
  <c r="L40" i="5"/>
  <c r="I40" i="5"/>
  <c r="K39" i="5"/>
  <c r="J39" i="5"/>
  <c r="S39" i="5"/>
  <c r="P39" i="5"/>
  <c r="L39" i="5"/>
  <c r="I39" i="5"/>
  <c r="K38" i="5"/>
  <c r="J38" i="5"/>
  <c r="S38" i="5"/>
  <c r="P38" i="5"/>
  <c r="P42" i="5" s="1"/>
  <c r="E14" i="4" s="1"/>
  <c r="L38" i="5"/>
  <c r="G42" i="5" s="1"/>
  <c r="I38" i="5"/>
  <c r="I42" i="5" s="1"/>
  <c r="D14" i="4" s="1"/>
  <c r="P35" i="5"/>
  <c r="E13" i="4" s="1"/>
  <c r="K34" i="5"/>
  <c r="J34" i="5"/>
  <c r="S34" i="5"/>
  <c r="P34" i="5"/>
  <c r="M34" i="5"/>
  <c r="I34" i="5"/>
  <c r="K33" i="5"/>
  <c r="J33" i="5"/>
  <c r="S33" i="5"/>
  <c r="P33" i="5"/>
  <c r="M33" i="5"/>
  <c r="H35" i="5" s="1"/>
  <c r="I33" i="5"/>
  <c r="K32" i="5"/>
  <c r="J32" i="5"/>
  <c r="S32" i="5"/>
  <c r="P32" i="5"/>
  <c r="L32" i="5"/>
  <c r="I32" i="5"/>
  <c r="K31" i="5"/>
  <c r="J31" i="5"/>
  <c r="S31" i="5"/>
  <c r="P31" i="5"/>
  <c r="L31" i="5"/>
  <c r="I31" i="5"/>
  <c r="K30" i="5"/>
  <c r="J30" i="5"/>
  <c r="S30" i="5"/>
  <c r="P30" i="5"/>
  <c r="L30" i="5"/>
  <c r="I30" i="5"/>
  <c r="K29" i="5"/>
  <c r="J29" i="5"/>
  <c r="S29" i="5"/>
  <c r="P29" i="5"/>
  <c r="L29" i="5"/>
  <c r="I29" i="5"/>
  <c r="K28" i="5"/>
  <c r="J28" i="5"/>
  <c r="S28" i="5"/>
  <c r="S35" i="5" s="1"/>
  <c r="F13" i="4" s="1"/>
  <c r="P28" i="5"/>
  <c r="L28" i="5"/>
  <c r="G35" i="5" s="1"/>
  <c r="I28" i="5"/>
  <c r="I35" i="5" s="1"/>
  <c r="D13" i="4" s="1"/>
  <c r="C12" i="4"/>
  <c r="P25" i="5"/>
  <c r="E12" i="4" s="1"/>
  <c r="H25" i="5"/>
  <c r="M25" i="5"/>
  <c r="K24" i="5"/>
  <c r="J24" i="5"/>
  <c r="S24" i="5"/>
  <c r="P24" i="5"/>
  <c r="L24" i="5"/>
  <c r="I24" i="5"/>
  <c r="K23" i="5"/>
  <c r="J23" i="5"/>
  <c r="S23" i="5"/>
  <c r="P23" i="5"/>
  <c r="L23" i="5"/>
  <c r="I23" i="5"/>
  <c r="K22" i="5"/>
  <c r="J22" i="5"/>
  <c r="S22" i="5"/>
  <c r="P22" i="5"/>
  <c r="L22" i="5"/>
  <c r="I22" i="5"/>
  <c r="K21" i="5"/>
  <c r="J21" i="5"/>
  <c r="S21" i="5"/>
  <c r="P21" i="5"/>
  <c r="L21" i="5"/>
  <c r="I21" i="5"/>
  <c r="K20" i="5"/>
  <c r="J20" i="5"/>
  <c r="S20" i="5"/>
  <c r="P20" i="5"/>
  <c r="L20" i="5"/>
  <c r="I20" i="5"/>
  <c r="K19" i="5"/>
  <c r="J19" i="5"/>
  <c r="S19" i="5"/>
  <c r="S25" i="5" s="1"/>
  <c r="F12" i="4" s="1"/>
  <c r="P19" i="5"/>
  <c r="L19" i="5"/>
  <c r="G25" i="5" s="1"/>
  <c r="I19" i="5"/>
  <c r="I25" i="5" s="1"/>
  <c r="D12" i="4" s="1"/>
  <c r="C11" i="4"/>
  <c r="P16" i="5"/>
  <c r="E11" i="4" s="1"/>
  <c r="H16" i="5"/>
  <c r="M16" i="5"/>
  <c r="K15" i="5"/>
  <c r="J15" i="5"/>
  <c r="S15" i="5"/>
  <c r="P15" i="5"/>
  <c r="L15" i="5"/>
  <c r="I15" i="5"/>
  <c r="K14" i="5"/>
  <c r="J14" i="5"/>
  <c r="S14" i="5"/>
  <c r="P14" i="5"/>
  <c r="L14" i="5"/>
  <c r="I14" i="5"/>
  <c r="K13" i="5"/>
  <c r="J13" i="5"/>
  <c r="S13" i="5"/>
  <c r="P13" i="5"/>
  <c r="L13" i="5"/>
  <c r="I13" i="5"/>
  <c r="K12" i="5"/>
  <c r="J12" i="5"/>
  <c r="S12" i="5"/>
  <c r="P12" i="5"/>
  <c r="L12" i="5"/>
  <c r="I12" i="5"/>
  <c r="K11" i="5"/>
  <c r="K127" i="5" s="1"/>
  <c r="J11" i="5"/>
  <c r="S11" i="5"/>
  <c r="P11" i="5"/>
  <c r="L11" i="5"/>
  <c r="I11" i="5"/>
  <c r="J20" i="3"/>
  <c r="J20" i="2" l="1"/>
  <c r="H60" i="5"/>
  <c r="L16" i="5"/>
  <c r="B11" i="4" s="1"/>
  <c r="G16" i="5"/>
  <c r="L25" i="5"/>
  <c r="B12" i="4" s="1"/>
  <c r="L35" i="5"/>
  <c r="B13" i="4" s="1"/>
  <c r="P72" i="5"/>
  <c r="E19" i="4" s="1"/>
  <c r="I16" i="5"/>
  <c r="D11" i="4" s="1"/>
  <c r="S16" i="5"/>
  <c r="F11" i="4" s="1"/>
  <c r="M35" i="5"/>
  <c r="C13" i="4" s="1"/>
  <c r="I81" i="5"/>
  <c r="D22" i="4" s="1"/>
  <c r="M120" i="5"/>
  <c r="C26" i="4" s="1"/>
  <c r="H126" i="5"/>
  <c r="L42" i="5"/>
  <c r="B14" i="4" s="1"/>
  <c r="L47" i="5"/>
  <c r="B15" i="4" s="1"/>
  <c r="L60" i="5"/>
  <c r="B16" i="4" s="1"/>
  <c r="L66" i="5"/>
  <c r="B17" i="4" s="1"/>
  <c r="L70" i="5"/>
  <c r="B18" i="4" s="1"/>
  <c r="L81" i="5"/>
  <c r="B22" i="4" s="1"/>
  <c r="G81" i="5"/>
  <c r="P81" i="5"/>
  <c r="E22" i="4" s="1"/>
  <c r="L91" i="5"/>
  <c r="B23" i="4" s="1"/>
  <c r="L106" i="5"/>
  <c r="B24" i="4" s="1"/>
  <c r="L112" i="5"/>
  <c r="B25" i="4" s="1"/>
  <c r="L120" i="5"/>
  <c r="B26" i="4" s="1"/>
  <c r="G124" i="5"/>
  <c r="G126" i="5"/>
  <c r="M72" i="5" l="1"/>
  <c r="C19" i="4" s="1"/>
  <c r="E16" i="3" s="1"/>
  <c r="E16" i="2" s="1"/>
  <c r="I72" i="5"/>
  <c r="D19" i="4" s="1"/>
  <c r="F16" i="3" s="1"/>
  <c r="F16" i="2" s="1"/>
  <c r="L126" i="5"/>
  <c r="B28" i="4" s="1"/>
  <c r="D17" i="3" s="1"/>
  <c r="D17" i="2" s="1"/>
  <c r="P126" i="5"/>
  <c r="E28" i="4" s="1"/>
  <c r="S72" i="5"/>
  <c r="F19" i="4" s="1"/>
  <c r="G72" i="5"/>
  <c r="M126" i="5"/>
  <c r="C28" i="4" s="1"/>
  <c r="E17" i="3" s="1"/>
  <c r="E17" i="2" s="1"/>
  <c r="H72" i="5"/>
  <c r="H127" i="5"/>
  <c r="P127" i="5"/>
  <c r="E30" i="4" s="1"/>
  <c r="I126" i="5"/>
  <c r="D28" i="4" s="1"/>
  <c r="F17" i="3" s="1"/>
  <c r="L72" i="5"/>
  <c r="B19" i="4" s="1"/>
  <c r="D16" i="3" s="1"/>
  <c r="D16" i="2" s="1"/>
  <c r="J22" i="3"/>
  <c r="J22" i="2" s="1"/>
  <c r="J23" i="3" l="1"/>
  <c r="J23" i="2" s="1"/>
  <c r="F17" i="2"/>
  <c r="M127" i="5"/>
  <c r="C30" i="4" s="1"/>
  <c r="F20" i="2"/>
  <c r="F20" i="3"/>
  <c r="F24" i="3"/>
  <c r="F24" i="2" s="1"/>
  <c r="G127" i="5"/>
  <c r="F23" i="3"/>
  <c r="F23" i="2" s="1"/>
  <c r="F22" i="3"/>
  <c r="F22" i="2" s="1"/>
  <c r="J24" i="3"/>
  <c r="J24" i="2" s="1"/>
  <c r="L127" i="5"/>
  <c r="B30" i="4" s="1"/>
  <c r="S127" i="5"/>
  <c r="F30" i="4" s="1"/>
  <c r="I127" i="5"/>
  <c r="J26" i="2" l="1"/>
  <c r="J28" i="2" s="1"/>
  <c r="D30" i="4"/>
  <c r="B7" i="1"/>
  <c r="J26" i="3"/>
  <c r="B8" i="1" l="1"/>
  <c r="J28" i="3"/>
  <c r="I29" i="3" s="1"/>
  <c r="J29" i="3" s="1"/>
  <c r="J31" i="3" s="1"/>
  <c r="C7" i="1"/>
  <c r="C8" i="1" s="1"/>
  <c r="G7" i="1" l="1"/>
  <c r="G8" i="1" s="1"/>
  <c r="B9" i="1" l="1"/>
  <c r="B10" i="1" s="1"/>
  <c r="I30" i="2" l="1"/>
  <c r="J30" i="2" s="1"/>
  <c r="G10" i="1"/>
  <c r="I29" i="2"/>
  <c r="J29" i="2" s="1"/>
  <c r="G9" i="1"/>
  <c r="G11" i="1" l="1"/>
  <c r="J31" i="2"/>
</calcChain>
</file>

<file path=xl/sharedStrings.xml><?xml version="1.0" encoding="utf-8"?>
<sst xmlns="http://schemas.openxmlformats.org/spreadsheetml/2006/main" count="491" uniqueCount="259">
  <si>
    <t>Rekapitulácia rozpočtu</t>
  </si>
  <si>
    <t>Stavba Rozšírenie separovaného zberu odpadu v obci Čaklov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</si>
  <si>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</si>
  <si>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</si>
  <si>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</si>
  <si>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</si>
  <si>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</si>
  <si>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</si>
  <si>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</si>
  <si>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</si>
  <si>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</si>
  <si>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</si>
  <si>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</si>
  <si>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</si>
  <si>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</t>
  </si>
  <si>
    <t>Objekt Vlastný</t>
  </si>
  <si>
    <t xml:space="preserve">Ks: </t>
  </si>
  <si>
    <t xml:space="preserve">Zákazka: </t>
  </si>
  <si>
    <t xml:space="preserve">Spracoval: </t>
  </si>
  <si>
    <t xml:space="preserve">Dňa </t>
  </si>
  <si>
    <t>25.01.2017</t>
  </si>
  <si>
    <t>Odberateľ: Obec Čaklov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</si>
  <si>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</si>
  <si>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</si>
  <si>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</si>
  <si>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</si>
  <si>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</si>
  <si>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</si>
  <si>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</si>
  <si>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</si>
  <si>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</si>
  <si>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</si>
  <si>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</si>
  <si>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</si>
  <si>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</si>
  <si>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</si>
  <si>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</si>
  <si>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</si>
  <si>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</si>
  <si>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</si>
  <si>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</si>
  <si>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</si>
  <si>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</si>
  <si>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</si>
  <si>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</si>
  <si>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</si>
  <si>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</si>
  <si>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</si>
  <si>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</si>
  <si>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</si>
  <si>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</si>
  <si>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</si>
  <si>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</si>
  <si>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</si>
  <si>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</si>
  <si>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</si>
  <si>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</si>
  <si>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</si>
  <si>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</si>
  <si>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</si>
  <si>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</si>
  <si>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25.01.2017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</si>
  <si>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</si>
  <si>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</si>
  <si>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</si>
  <si>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</si>
  <si>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</si>
  <si>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</si>
  <si>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</si>
  <si>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</si>
  <si>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</si>
  <si>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</si>
  <si>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</si>
  <si>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</si>
  <si>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KONŠTRUKCIE TESÁRSKE</t>
  </si>
  <si>
    <t>KONŠTRUKCIE KLAMPIARSKE</t>
  </si>
  <si>
    <t>KRYTINY TVRDÉ</t>
  </si>
  <si>
    <t>KOVOVÉ DOPLNKOVÉ KONŠTRUKCIE</t>
  </si>
  <si>
    <t>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</si>
  <si>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</si>
  <si>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</si>
  <si>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</si>
  <si>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</si>
  <si>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</si>
  <si>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</si>
  <si>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</si>
  <si>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</si>
  <si>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</si>
  <si>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</si>
  <si>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</si>
  <si>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132201101</t>
  </si>
  <si>
    <t xml:space="preserve">Hĺbenie rýh šírka do 60 cm v horn. tr. 3 do 100 m3                                                                      </t>
  </si>
  <si>
    <t xml:space="preserve">m3     </t>
  </si>
  <si>
    <t xml:space="preserve"> 132201109</t>
  </si>
  <si>
    <t xml:space="preserve">Príplatok za lepivosť horniny tr. 3 v rýhach š. do 60 cm                                                                </t>
  </si>
  <si>
    <t xml:space="preserve"> 181301102</t>
  </si>
  <si>
    <t xml:space="preserve">Rozprestretie ornice                                                                                                    </t>
  </si>
  <si>
    <t xml:space="preserve">m2     </t>
  </si>
  <si>
    <t>R/RE</t>
  </si>
  <si>
    <t xml:space="preserve"> 121101102</t>
  </si>
  <si>
    <t xml:space="preserve">Odstránenie ornice s premiestnením                                                                                      </t>
  </si>
  <si>
    <t xml:space="preserve"> 18340525</t>
  </si>
  <si>
    <t xml:space="preserve">Zasiatie trávnika                                                                                                       </t>
  </si>
  <si>
    <t xml:space="preserve">  2/A 1</t>
  </si>
  <si>
    <t xml:space="preserve"> 271571111</t>
  </si>
  <si>
    <t xml:space="preserve">Vankúš pod základy zo štrkopiesku triedeného                                                                            </t>
  </si>
  <si>
    <t xml:space="preserve"> 11/A 1</t>
  </si>
  <si>
    <t xml:space="preserve"> 273321311</t>
  </si>
  <si>
    <t xml:space="preserve">Podkladný beton hr.100mm tr. B 20 (C16/20)                                                                              </t>
  </si>
  <si>
    <t xml:space="preserve"> 274321311</t>
  </si>
  <si>
    <t xml:space="preserve">Základové pásy zo železobetónu tr. B 20 (C16/20)                                                                        </t>
  </si>
  <si>
    <t xml:space="preserve"> 274351215</t>
  </si>
  <si>
    <t xml:space="preserve">Debnenie základových pásov zhotovenie                                                                                   </t>
  </si>
  <si>
    <t xml:space="preserve"> 274351216</t>
  </si>
  <si>
    <t xml:space="preserve">Debnenie základových pásov odstránenie                                                                                  </t>
  </si>
  <si>
    <t>211/A 1</t>
  </si>
  <si>
    <t xml:space="preserve"> 273361411</t>
  </si>
  <si>
    <t xml:space="preserve">Výstuž dosiek zo zvarovaných sietí                                                                                      </t>
  </si>
  <si>
    <t xml:space="preserve">t      </t>
  </si>
  <si>
    <t xml:space="preserve"> 311275532</t>
  </si>
  <si>
    <t xml:space="preserve">Murivo z tvárnic PORFIX hladké hr. 250 NSM 500x250x250  alebo ekvivalent                                                                </t>
  </si>
  <si>
    <t xml:space="preserve"> 317161110</t>
  </si>
  <si>
    <t xml:space="preserve">Preklady POROTHERM 120/65/850 mm   alebo ekvivalent                                                                                         </t>
  </si>
  <si>
    <t xml:space="preserve">kus    </t>
  </si>
  <si>
    <t xml:space="preserve"> 317161112</t>
  </si>
  <si>
    <t xml:space="preserve">Preklady POROTHERM 120/65/1250 mm   alebo ekvivalent                                                                                        </t>
  </si>
  <si>
    <t xml:space="preserve"> 15/A 4</t>
  </si>
  <si>
    <t xml:space="preserve"> 338171111</t>
  </si>
  <si>
    <t xml:space="preserve">Osadzovanie stĺpikov plot. oceľ.  so zaliatím                                                                           </t>
  </si>
  <si>
    <t xml:space="preserve"> 342272630</t>
  </si>
  <si>
    <t xml:space="preserve">Priecky PORFIX 500x250x100 hr.100 mm   alebo ekvivalent                                                                                     </t>
  </si>
  <si>
    <t>P/PE</t>
  </si>
  <si>
    <t xml:space="preserve"> 3132A0522</t>
  </si>
  <si>
    <t xml:space="preserve">Vzpera                                                                                                                  </t>
  </si>
  <si>
    <t xml:space="preserve"> 593691100</t>
  </si>
  <si>
    <t xml:space="preserve">Stĺpik plotový                                                                                                          </t>
  </si>
  <si>
    <t xml:space="preserve"> 417321313</t>
  </si>
  <si>
    <t xml:space="preserve">Stužujúce pásy a vence zo železobetónu tr. B 20                                                                         </t>
  </si>
  <si>
    <t xml:space="preserve"> 417351115</t>
  </si>
  <si>
    <t xml:space="preserve">Debnenie stužujúcich pásov a vencov zhotovenie                                                                          </t>
  </si>
  <si>
    <t xml:space="preserve"> 417351116</t>
  </si>
  <si>
    <t xml:space="preserve">Debnenie stužujúcich pásov a vencov odstránenie                                                                         </t>
  </si>
  <si>
    <t xml:space="preserve"> 417361821</t>
  </si>
  <si>
    <t xml:space="preserve">Výstuž stužujúcich pásov, vencov 10505                                                                                  </t>
  </si>
  <si>
    <t xml:space="preserve"> 564764444</t>
  </si>
  <si>
    <t xml:space="preserve">Podklad z kameniva drv. 16-32.. zo zhutnením                                                                            </t>
  </si>
  <si>
    <t xml:space="preserve"> 5647822225</t>
  </si>
  <si>
    <t xml:space="preserve">Podklad z kameniva hrub. drv. 32-63 mm hr.30cm z zhutnením                                                              </t>
  </si>
  <si>
    <t xml:space="preserve"> 612421637</t>
  </si>
  <si>
    <t xml:space="preserve">Omietka vnút. stien vápenná štuková                                                                                     </t>
  </si>
  <si>
    <t xml:space="preserve"> 631312611</t>
  </si>
  <si>
    <t xml:space="preserve">Mazanina z betónu prostého tr. B 20 hr. 5-8 cm                                                                          </t>
  </si>
  <si>
    <t xml:space="preserve"> 631319161</t>
  </si>
  <si>
    <t xml:space="preserve">Príplatok za konečnú úpravu mazaniny hr. do 8 cm                                                                        </t>
  </si>
  <si>
    <t xml:space="preserve"> 631571003</t>
  </si>
  <si>
    <t xml:space="preserve">Násyp zo štrkopiesku 0-32 spevňujúceho                                                                                  </t>
  </si>
  <si>
    <t xml:space="preserve"> 611434600</t>
  </si>
  <si>
    <t xml:space="preserve">Dvere vstupné plastové 90x197                                                                                           </t>
  </si>
  <si>
    <t xml:space="preserve"> 622475120</t>
  </si>
  <si>
    <t xml:space="preserve">Omietka vonk. stien Silikátová Baumit    alebo ekvivalent                                                                                   </t>
  </si>
  <si>
    <t xml:space="preserve"> 622484010</t>
  </si>
  <si>
    <t xml:space="preserve">Potiahnutie vonk. stien sklotextilnou mriežkou+lepidlo                                                                  </t>
  </si>
  <si>
    <t xml:space="preserve"> 641991611</t>
  </si>
  <si>
    <t xml:space="preserve">Osadenie rámov okien z plastov do 1 m2 s montážnou penou                                                                </t>
  </si>
  <si>
    <t xml:space="preserve"> 642992610</t>
  </si>
  <si>
    <t xml:space="preserve">Osadenie dverných zárubní z plastov do 2,5 m2 s montážnou penou                                                         </t>
  </si>
  <si>
    <t xml:space="preserve"> 6114301</t>
  </si>
  <si>
    <t xml:space="preserve">Okno plastové 60x75                                                                                                     </t>
  </si>
  <si>
    <t xml:space="preserve">  3/A 1</t>
  </si>
  <si>
    <t xml:space="preserve"> 941941051</t>
  </si>
  <si>
    <t xml:space="preserve">Montáž lešenia ľahk. radového s podlahami š. do 1,5 m v. do 10 m                                                        </t>
  </si>
  <si>
    <t>221/A 1</t>
  </si>
  <si>
    <t xml:space="preserve"> 917862111</t>
  </si>
  <si>
    <t xml:space="preserve">Osadenie chodník. obrubníka betónového stojatého s oporou do lôžka z betónu                                             </t>
  </si>
  <si>
    <t xml:space="preserve">m      </t>
  </si>
  <si>
    <t xml:space="preserve"> 59217200</t>
  </si>
  <si>
    <t xml:space="preserve">Obrubník záhradný dl.1m                                                                                                 </t>
  </si>
  <si>
    <t xml:space="preserve"> 998011001</t>
  </si>
  <si>
    <t xml:space="preserve">Presun hmôt pre budovy murované výšky do 6 m                                                                            </t>
  </si>
  <si>
    <t>711/A 1</t>
  </si>
  <si>
    <t xml:space="preserve"> 711111001</t>
  </si>
  <si>
    <t xml:space="preserve">Zhotov. izolácie proti vlhkosti za studena vodor. náterom asfalt. penetr.                                               </t>
  </si>
  <si>
    <t xml:space="preserve"> 711141559</t>
  </si>
  <si>
    <t xml:space="preserve">Zhotov. izolácie proti vlhkosti pritavením NAIP vodor.                                                                  </t>
  </si>
  <si>
    <t xml:space="preserve"> 998711101</t>
  </si>
  <si>
    <t xml:space="preserve">Presun hmôt pre izolácie proti vode v objektoch výšky do 6 m                                                            </t>
  </si>
  <si>
    <t xml:space="preserve"> 111631500</t>
  </si>
  <si>
    <t xml:space="preserve">Lak asfaltový ALP-PENETRAL sudy       alebo ekvivalent                                                                                      </t>
  </si>
  <si>
    <t xml:space="preserve"> 628322810</t>
  </si>
  <si>
    <t xml:space="preserve">Pás ťažký asfaltový HYDROBIT V 60 S 35    alebo ekvivalent                                                                                  </t>
  </si>
  <si>
    <t xml:space="preserve"> 762342211</t>
  </si>
  <si>
    <t xml:space="preserve">Montáž latovania do 60 st.rozpätie do 150 mm                                                                            </t>
  </si>
  <si>
    <t>762/A 1</t>
  </si>
  <si>
    <t xml:space="preserve"> 762333110</t>
  </si>
  <si>
    <t xml:space="preserve">Montáž krovov viazaných nepravid. pôdorysu prierez. pl. do 120 cm2                                                      </t>
  </si>
  <si>
    <t xml:space="preserve"> 762333130</t>
  </si>
  <si>
    <t xml:space="preserve">Montáž krovov viazaných nepravid. pôdorysu prierez. pl. nad 224 do 288 cm2                                              </t>
  </si>
  <si>
    <t xml:space="preserve"> 762395000</t>
  </si>
  <si>
    <t xml:space="preserve">Spojovacie a ochranné prostriedky k montáži krovov                                                                      </t>
  </si>
  <si>
    <t xml:space="preserve"> 998762102</t>
  </si>
  <si>
    <t xml:space="preserve">Presun hmôt pre tesárske konštr. v objektoch  výšky do 12 m                                                             </t>
  </si>
  <si>
    <t xml:space="preserve"> 605152000</t>
  </si>
  <si>
    <t xml:space="preserve">Rezivo SM 1                                                                                                             </t>
  </si>
  <si>
    <t xml:space="preserve"> 605171800</t>
  </si>
  <si>
    <t xml:space="preserve">Lata 50/50                                                                                                              </t>
  </si>
  <si>
    <t xml:space="preserve"> 76425920</t>
  </si>
  <si>
    <t xml:space="preserve">Žľabové čelo  pozink.                                                                                                   </t>
  </si>
  <si>
    <t xml:space="preserve"> 76434445</t>
  </si>
  <si>
    <t xml:space="preserve">Klamp. PZ výtokové koleno                                                                                               </t>
  </si>
  <si>
    <t xml:space="preserve"> 764349661</t>
  </si>
  <si>
    <t xml:space="preserve">Klamp. PZ koleno odpad.rúry                                                                                             </t>
  </si>
  <si>
    <t xml:space="preserve"> 76434988</t>
  </si>
  <si>
    <t xml:space="preserve">Úchytná objímka odpadovej rúry                                                                                          </t>
  </si>
  <si>
    <t xml:space="preserve"> 76435144</t>
  </si>
  <si>
    <t xml:space="preserve">Klamp. PZ žľabový hák                                                                                                   </t>
  </si>
  <si>
    <t xml:space="preserve">ks     </t>
  </si>
  <si>
    <t xml:space="preserve"> 7643514550</t>
  </si>
  <si>
    <t xml:space="preserve">Montáž PZ odpadovej rúry priemer 120mm                                                                                  </t>
  </si>
  <si>
    <t xml:space="preserve"> 7643546321</t>
  </si>
  <si>
    <t xml:space="preserve">Klamp. PZzáveterná lišta rš 246mm dl.2m                                                                                 </t>
  </si>
  <si>
    <t xml:space="preserve"> 764554774</t>
  </si>
  <si>
    <t xml:space="preserve">Odkvapové lemovanie rš 246mm dl.2m                                                                                      </t>
  </si>
  <si>
    <t>764/A 3</t>
  </si>
  <si>
    <t xml:space="preserve"> 764251201</t>
  </si>
  <si>
    <t xml:space="preserve">Klamp. pododkvapový žľab pozin. 150mm                                                                                   </t>
  </si>
  <si>
    <t xml:space="preserve"> 764259211</t>
  </si>
  <si>
    <t xml:space="preserve">Žľabový kotlík  pozink.                                                                                                 </t>
  </si>
  <si>
    <t>764/A 6</t>
  </si>
  <si>
    <t xml:space="preserve"> 764172412</t>
  </si>
  <si>
    <t xml:space="preserve">Hrebenáč sedlový rš. 310mm                                                                                              </t>
  </si>
  <si>
    <t>764/A 7</t>
  </si>
  <si>
    <t xml:space="preserve"> 998764101</t>
  </si>
  <si>
    <t xml:space="preserve">Presun hmôt pre klampiarske konštr. v objektoch  výšky do 6 m                                                           </t>
  </si>
  <si>
    <t xml:space="preserve"> 765313551</t>
  </si>
  <si>
    <t xml:space="preserve">Zastrešenie kryt. Lindab Profil    alebo ekvivalent                                                                                         </t>
  </si>
  <si>
    <t>765/A 1</t>
  </si>
  <si>
    <t xml:space="preserve"> 765901122</t>
  </si>
  <si>
    <t xml:space="preserve">Zakrytie šik. striech podstreš. hydroiz. fóliou Jutafol D140       alebo ekvivalent                                                         </t>
  </si>
  <si>
    <t xml:space="preserve"> 998765101</t>
  </si>
  <si>
    <t xml:space="preserve">Presun hmôt pre krytiny tvrdé na objektoch výšky do 6 m                                                                 </t>
  </si>
  <si>
    <t>767/A 3</t>
  </si>
  <si>
    <t xml:space="preserve"> 767652210</t>
  </si>
  <si>
    <t xml:space="preserve">Montáž brany do oceľovej konštrukcie,                                                                                   </t>
  </si>
  <si>
    <t xml:space="preserve"> 767916220</t>
  </si>
  <si>
    <t xml:space="preserve">Montáž oplotenia z trapezoveho plechu                                                                                   </t>
  </si>
  <si>
    <t xml:space="preserve"> 998767101</t>
  </si>
  <si>
    <t xml:space="preserve">Presun hmôt pre kovové stav. doplnk. konštr. v objektoch výšky do 6 m                                                   </t>
  </si>
  <si>
    <t xml:space="preserve"> 1383A0418</t>
  </si>
  <si>
    <t xml:space="preserve">Plech trapézový                                                                                                         </t>
  </si>
  <si>
    <t xml:space="preserve"> 3132A200</t>
  </si>
  <si>
    <t xml:space="preserve">Bránka                                                                                                                  </t>
  </si>
  <si>
    <t>783/A 1</t>
  </si>
  <si>
    <t xml:space="preserve"> 783824120</t>
  </si>
  <si>
    <t xml:space="preserve">Nátery betónových povrchov syntetické dvojnásobné+1x email                                                             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</si>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</sst>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4" fontId="11" fillId="0" borderId="91" xfId="0" applyNumberFormat="1" applyFont="1" applyBorder="1"/>
    <xf numFmtId="166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workbookViewId="0">
      <selection activeCell="A19" sqref="A19"/>
    </sheetView>
  </sheetViews>
  <sheetFormatPr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9" max="26" width="0" hidden="1" customWidth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70" t="s">
        <v>12</v>
      </c>
      <c r="B7" s="77">
        <f>'SO 11394'!I127-Rekapitulácia!D7</f>
        <v>0</v>
      </c>
      <c r="C7" s="77">
        <f>'Kryci_list 11394'!J26</f>
        <v>0</v>
      </c>
      <c r="D7" s="77">
        <v>0</v>
      </c>
      <c r="E7" s="77">
        <f>'Kryci_list 11394'!J17</f>
        <v>0</v>
      </c>
      <c r="F7" s="77">
        <v>0</v>
      </c>
      <c r="G7" s="77">
        <f>B7+C7+D7+E7+F7</f>
        <v>0</v>
      </c>
      <c r="K7">
        <f>'SO 11394'!K127</f>
        <v>0</v>
      </c>
      <c r="Q7">
        <v>30.126000000000001</v>
      </c>
    </row>
    <row r="8" spans="1:26" x14ac:dyDescent="0.3">
      <c r="A8" s="183" t="s">
        <v>254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3">
      <c r="A9" s="181" t="s">
        <v>255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3">
      <c r="A10" s="5" t="s">
        <v>256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3">
      <c r="A11" s="5" t="s">
        <v>257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3">
      <c r="A12" s="10"/>
      <c r="B12" s="180"/>
      <c r="C12" s="180"/>
      <c r="D12" s="180"/>
      <c r="E12" s="180"/>
      <c r="F12" s="180"/>
      <c r="G12" s="180"/>
    </row>
    <row r="13" spans="1:26" x14ac:dyDescent="0.3">
      <c r="A13" s="10"/>
      <c r="B13" s="180"/>
      <c r="C13" s="180"/>
      <c r="D13" s="180"/>
      <c r="E13" s="180"/>
      <c r="F13" s="180"/>
      <c r="G13" s="180"/>
    </row>
    <row r="14" spans="1:26" x14ac:dyDescent="0.3">
      <c r="A14" s="10"/>
      <c r="B14" s="180"/>
      <c r="C14" s="180"/>
      <c r="D14" s="180"/>
      <c r="E14" s="180"/>
      <c r="F14" s="180"/>
      <c r="G14" s="180"/>
    </row>
    <row r="15" spans="1:26" x14ac:dyDescent="0.3">
      <c r="A15" s="10"/>
      <c r="B15" s="180"/>
      <c r="C15" s="180"/>
      <c r="D15" s="180"/>
      <c r="E15" s="180"/>
      <c r="F15" s="180"/>
      <c r="G15" s="180"/>
    </row>
    <row r="16" spans="1:26" x14ac:dyDescent="0.3">
      <c r="A16" s="10"/>
      <c r="B16" s="180"/>
      <c r="C16" s="180"/>
      <c r="D16" s="180"/>
      <c r="E16" s="180"/>
      <c r="F16" s="180"/>
      <c r="G16" s="180"/>
    </row>
    <row r="17" spans="1:7" x14ac:dyDescent="0.3">
      <c r="A17" s="10"/>
      <c r="B17" s="180"/>
      <c r="C17" s="180"/>
      <c r="D17" s="180"/>
      <c r="E17" s="180"/>
      <c r="F17" s="180"/>
      <c r="G17" s="180"/>
    </row>
    <row r="18" spans="1:7" x14ac:dyDescent="0.3">
      <c r="A18" s="10"/>
      <c r="B18" s="180"/>
      <c r="C18" s="180"/>
      <c r="D18" s="180"/>
      <c r="E18" s="180"/>
      <c r="F18" s="180"/>
      <c r="G18" s="180"/>
    </row>
    <row r="19" spans="1:7" x14ac:dyDescent="0.3">
      <c r="A19" s="1"/>
      <c r="B19" s="149"/>
      <c r="C19" s="149"/>
      <c r="D19" s="149"/>
      <c r="E19" s="149"/>
      <c r="F19" s="149"/>
      <c r="G19" s="149"/>
    </row>
    <row r="20" spans="1:7" x14ac:dyDescent="0.3">
      <c r="A20" s="1"/>
      <c r="B20" s="149"/>
      <c r="C20" s="149"/>
      <c r="D20" s="149"/>
      <c r="E20" s="149"/>
      <c r="F20" s="149"/>
      <c r="G20" s="149"/>
    </row>
    <row r="21" spans="1:7" x14ac:dyDescent="0.3">
      <c r="A21" s="1"/>
      <c r="B21" s="149"/>
      <c r="C21" s="149"/>
      <c r="D21" s="149"/>
      <c r="E21" s="149"/>
      <c r="F21" s="149"/>
      <c r="G21" s="149"/>
    </row>
    <row r="22" spans="1:7" x14ac:dyDescent="0.3">
      <c r="A22" s="1"/>
      <c r="B22" s="149"/>
      <c r="C22" s="149"/>
      <c r="D22" s="149"/>
      <c r="E22" s="149"/>
      <c r="F22" s="149"/>
      <c r="G22" s="149"/>
    </row>
    <row r="23" spans="1:7" x14ac:dyDescent="0.3">
      <c r="A23" s="1"/>
      <c r="B23" s="149"/>
      <c r="C23" s="149"/>
      <c r="D23" s="149"/>
      <c r="E23" s="149"/>
      <c r="F23" s="149"/>
      <c r="G23" s="149"/>
    </row>
    <row r="24" spans="1:7" x14ac:dyDescent="0.3">
      <c r="A24" s="1"/>
      <c r="B24" s="149"/>
      <c r="C24" s="149"/>
      <c r="D24" s="149"/>
      <c r="E24" s="149"/>
      <c r="F24" s="149"/>
      <c r="G24" s="149"/>
    </row>
    <row r="25" spans="1:7" x14ac:dyDescent="0.3">
      <c r="A25" s="1"/>
      <c r="B25" s="149"/>
      <c r="C25" s="149"/>
      <c r="D25" s="149"/>
      <c r="E25" s="149"/>
      <c r="F25" s="149"/>
      <c r="G25" s="149"/>
    </row>
    <row r="26" spans="1:7" x14ac:dyDescent="0.3">
      <c r="A26" s="1"/>
      <c r="B26" s="149"/>
      <c r="C26" s="149"/>
      <c r="D26" s="149"/>
      <c r="E26" s="149"/>
      <c r="F26" s="149"/>
      <c r="G26" s="149"/>
    </row>
    <row r="27" spans="1:7" x14ac:dyDescent="0.3">
      <c r="A27" s="1"/>
      <c r="B27" s="149"/>
      <c r="C27" s="149"/>
      <c r="D27" s="149"/>
      <c r="E27" s="149"/>
      <c r="F27" s="149"/>
      <c r="G27" s="149"/>
    </row>
    <row r="28" spans="1:7" x14ac:dyDescent="0.3">
      <c r="A28" s="1"/>
      <c r="B28" s="149"/>
      <c r="C28" s="149"/>
      <c r="D28" s="149"/>
      <c r="E28" s="149"/>
      <c r="F28" s="149"/>
      <c r="G28" s="149"/>
    </row>
    <row r="29" spans="1:7" x14ac:dyDescent="0.3">
      <c r="A29" s="1"/>
      <c r="B29" s="149"/>
      <c r="C29" s="149"/>
      <c r="D29" s="149"/>
      <c r="E29" s="149"/>
      <c r="F29" s="149"/>
      <c r="G29" s="149"/>
    </row>
    <row r="30" spans="1:7" x14ac:dyDescent="0.3">
      <c r="A30" s="1"/>
      <c r="B30" s="149"/>
      <c r="C30" s="149"/>
      <c r="D30" s="149"/>
      <c r="E30" s="149"/>
      <c r="F30" s="149"/>
      <c r="G30" s="149"/>
    </row>
    <row r="31" spans="1:7" x14ac:dyDescent="0.3">
      <c r="A31" s="1"/>
      <c r="B31" s="149"/>
      <c r="C31" s="149"/>
      <c r="D31" s="149"/>
      <c r="E31" s="149"/>
      <c r="F31" s="149"/>
      <c r="G31" s="149"/>
    </row>
    <row r="32" spans="1:7" x14ac:dyDescent="0.3">
      <c r="A32" s="1"/>
      <c r="B32" s="149"/>
      <c r="C32" s="149"/>
      <c r="D32" s="149"/>
      <c r="E32" s="149"/>
      <c r="F32" s="149"/>
      <c r="G32" s="149"/>
    </row>
    <row r="33" spans="2:7" x14ac:dyDescent="0.3">
      <c r="B33" s="178"/>
      <c r="C33" s="178"/>
      <c r="D33" s="178"/>
      <c r="E33" s="178"/>
      <c r="F33" s="178"/>
      <c r="G33" s="178"/>
    </row>
    <row r="34" spans="2:7" x14ac:dyDescent="0.3">
      <c r="B34" s="178"/>
      <c r="C34" s="178"/>
      <c r="D34" s="178"/>
      <c r="E34" s="178"/>
      <c r="F34" s="178"/>
      <c r="G34" s="178"/>
    </row>
    <row r="35" spans="2:7" x14ac:dyDescent="0.3">
      <c r="B35" s="178"/>
      <c r="C35" s="178"/>
      <c r="D35" s="178"/>
      <c r="E35" s="178"/>
      <c r="F35" s="178"/>
      <c r="G35" s="178"/>
    </row>
    <row r="36" spans="2:7" x14ac:dyDescent="0.3">
      <c r="B36" s="178"/>
      <c r="C36" s="178"/>
      <c r="D36" s="178"/>
      <c r="E36" s="178"/>
      <c r="F36" s="178"/>
      <c r="G36" s="178"/>
    </row>
    <row r="37" spans="2:7" x14ac:dyDescent="0.3">
      <c r="B37" s="178"/>
      <c r="C37" s="178"/>
      <c r="D37" s="178"/>
      <c r="E37" s="178"/>
      <c r="F37" s="178"/>
      <c r="G37" s="178"/>
    </row>
    <row r="38" spans="2:7" x14ac:dyDescent="0.3">
      <c r="B38" s="178"/>
      <c r="C38" s="178"/>
      <c r="D38" s="178"/>
      <c r="E38" s="178"/>
      <c r="F38" s="178"/>
      <c r="G38" s="178"/>
    </row>
    <row r="39" spans="2:7" x14ac:dyDescent="0.3">
      <c r="B39" s="178"/>
      <c r="C39" s="178"/>
      <c r="D39" s="178"/>
      <c r="E39" s="178"/>
      <c r="F39" s="178"/>
      <c r="G39" s="178"/>
    </row>
    <row r="40" spans="2:7" x14ac:dyDescent="0.3">
      <c r="B40" s="178"/>
      <c r="C40" s="178"/>
      <c r="D40" s="178"/>
      <c r="E40" s="178"/>
      <c r="F40" s="178"/>
      <c r="G40" s="178"/>
    </row>
    <row r="41" spans="2:7" x14ac:dyDescent="0.3">
      <c r="B41" s="178"/>
      <c r="C41" s="178"/>
      <c r="D41" s="178"/>
      <c r="E41" s="178"/>
      <c r="F41" s="178"/>
      <c r="G41" s="178"/>
    </row>
    <row r="42" spans="2:7" x14ac:dyDescent="0.3">
      <c r="B42" s="178"/>
      <c r="C42" s="178"/>
      <c r="D42" s="178"/>
      <c r="E42" s="178"/>
      <c r="F42" s="178"/>
      <c r="G42" s="178"/>
    </row>
    <row r="43" spans="2:7" x14ac:dyDescent="0.3">
      <c r="B43" s="178"/>
      <c r="C43" s="178"/>
      <c r="D43" s="178"/>
      <c r="E43" s="178"/>
      <c r="F43" s="178"/>
      <c r="G43" s="178"/>
    </row>
    <row r="44" spans="2:7" x14ac:dyDescent="0.3">
      <c r="B44" s="178"/>
      <c r="C44" s="178"/>
      <c r="D44" s="178"/>
      <c r="E44" s="178"/>
      <c r="F44" s="178"/>
      <c r="G44" s="178"/>
    </row>
    <row r="45" spans="2:7" x14ac:dyDescent="0.3">
      <c r="B45" s="178"/>
      <c r="C45" s="178"/>
      <c r="D45" s="178"/>
      <c r="E45" s="178"/>
      <c r="F45" s="178"/>
      <c r="G45" s="178"/>
    </row>
    <row r="46" spans="2:7" x14ac:dyDescent="0.3">
      <c r="B46" s="178"/>
      <c r="C46" s="178"/>
      <c r="D46" s="178"/>
      <c r="E46" s="178"/>
      <c r="F46" s="178"/>
      <c r="G46" s="178"/>
    </row>
    <row r="47" spans="2:7" x14ac:dyDescent="0.3">
      <c r="B47" s="178"/>
      <c r="C47" s="178"/>
      <c r="D47" s="178"/>
      <c r="E47" s="178"/>
      <c r="F47" s="178"/>
      <c r="G47" s="178"/>
    </row>
    <row r="48" spans="2:7" x14ac:dyDescent="0.3">
      <c r="B48" s="178"/>
      <c r="C48" s="178"/>
      <c r="D48" s="178"/>
      <c r="E48" s="178"/>
      <c r="F48" s="178"/>
      <c r="G48" s="178"/>
    </row>
    <row r="49" spans="2:7" x14ac:dyDescent="0.3">
      <c r="B49" s="178"/>
      <c r="C49" s="178"/>
      <c r="D49" s="178"/>
      <c r="E49" s="178"/>
      <c r="F49" s="178"/>
      <c r="G49" s="178"/>
    </row>
    <row r="50" spans="2:7" x14ac:dyDescent="0.3">
      <c r="B50" s="178"/>
      <c r="C50" s="178"/>
      <c r="D50" s="178"/>
      <c r="E50" s="178"/>
      <c r="F50" s="178"/>
      <c r="G50" s="178"/>
    </row>
    <row r="51" spans="2:7" x14ac:dyDescent="0.3">
      <c r="B51" s="178"/>
      <c r="C51" s="178"/>
      <c r="D51" s="178"/>
      <c r="E51" s="178"/>
      <c r="F51" s="178"/>
      <c r="G51" s="178"/>
    </row>
    <row r="52" spans="2:7" x14ac:dyDescent="0.3">
      <c r="B52" s="178"/>
      <c r="C52" s="178"/>
      <c r="D52" s="178"/>
      <c r="E52" s="178"/>
      <c r="F52" s="178"/>
      <c r="G52" s="178"/>
    </row>
    <row r="53" spans="2:7" x14ac:dyDescent="0.3">
      <c r="B53" s="178"/>
      <c r="C53" s="178"/>
      <c r="D53" s="178"/>
      <c r="E53" s="178"/>
      <c r="F53" s="178"/>
      <c r="G53" s="178"/>
    </row>
    <row r="54" spans="2:7" x14ac:dyDescent="0.3">
      <c r="B54" s="178"/>
      <c r="C54" s="178"/>
      <c r="D54" s="178"/>
      <c r="E54" s="178"/>
      <c r="F54" s="178"/>
      <c r="G54" s="178"/>
    </row>
    <row r="55" spans="2:7" x14ac:dyDescent="0.3">
      <c r="B55" s="178"/>
      <c r="C55" s="178"/>
      <c r="D55" s="178"/>
      <c r="E55" s="178"/>
      <c r="F55" s="178"/>
      <c r="G55" s="178"/>
    </row>
    <row r="56" spans="2:7" x14ac:dyDescent="0.3">
      <c r="B56" s="178"/>
      <c r="C56" s="178"/>
      <c r="D56" s="178"/>
      <c r="E56" s="178"/>
      <c r="F56" s="178"/>
      <c r="G56" s="178"/>
    </row>
    <row r="57" spans="2:7" x14ac:dyDescent="0.3">
      <c r="B57" s="178"/>
      <c r="C57" s="178"/>
      <c r="D57" s="178"/>
      <c r="E57" s="178"/>
      <c r="F57" s="178"/>
      <c r="G57" s="178"/>
    </row>
    <row r="58" spans="2:7" x14ac:dyDescent="0.3">
      <c r="B58" s="178"/>
      <c r="C58" s="178"/>
      <c r="D58" s="178"/>
      <c r="E58" s="178"/>
      <c r="F58" s="178"/>
      <c r="G58" s="178"/>
    </row>
    <row r="59" spans="2:7" x14ac:dyDescent="0.3">
      <c r="B59" s="178"/>
      <c r="C59" s="178"/>
      <c r="D59" s="178"/>
      <c r="E59" s="178"/>
      <c r="F59" s="178"/>
      <c r="G59" s="178"/>
    </row>
    <row r="60" spans="2:7" x14ac:dyDescent="0.3">
      <c r="B60" s="178"/>
      <c r="C60" s="178"/>
      <c r="D60" s="178"/>
      <c r="E60" s="178"/>
      <c r="F60" s="178"/>
      <c r="G60" s="178"/>
    </row>
    <row r="61" spans="2:7" x14ac:dyDescent="0.3">
      <c r="B61" s="178"/>
      <c r="C61" s="178"/>
      <c r="D61" s="178"/>
      <c r="E61" s="178"/>
      <c r="F61" s="178"/>
      <c r="G61" s="178"/>
    </row>
    <row r="62" spans="2:7" x14ac:dyDescent="0.3">
      <c r="B62" s="178"/>
      <c r="C62" s="178"/>
      <c r="D62" s="178"/>
      <c r="E62" s="178"/>
      <c r="F62" s="178"/>
      <c r="G62" s="178"/>
    </row>
    <row r="63" spans="2:7" x14ac:dyDescent="0.3">
      <c r="B63" s="178"/>
      <c r="C63" s="178"/>
      <c r="D63" s="178"/>
      <c r="E63" s="178"/>
      <c r="F63" s="178"/>
      <c r="G63" s="178"/>
    </row>
    <row r="64" spans="2:7" x14ac:dyDescent="0.3">
      <c r="B64" s="178"/>
      <c r="C64" s="178"/>
      <c r="D64" s="178"/>
      <c r="E64" s="178"/>
      <c r="F64" s="178"/>
      <c r="G64" s="178"/>
    </row>
    <row r="65" spans="2:7" x14ac:dyDescent="0.3">
      <c r="B65" s="178"/>
      <c r="C65" s="178"/>
      <c r="D65" s="178"/>
      <c r="E65" s="178"/>
      <c r="F65" s="178"/>
      <c r="G65" s="178"/>
    </row>
    <row r="66" spans="2:7" x14ac:dyDescent="0.3">
      <c r="B66" s="178"/>
      <c r="C66" s="178"/>
      <c r="D66" s="178"/>
      <c r="E66" s="178"/>
      <c r="F66" s="178"/>
      <c r="G66" s="178"/>
    </row>
    <row r="67" spans="2:7" x14ac:dyDescent="0.3">
      <c r="B67" s="178"/>
      <c r="C67" s="178"/>
      <c r="D67" s="178"/>
      <c r="E67" s="178"/>
      <c r="F67" s="178"/>
      <c r="G67" s="178"/>
    </row>
    <row r="68" spans="2:7" x14ac:dyDescent="0.3">
      <c r="B68" s="178"/>
      <c r="C68" s="178"/>
      <c r="D68" s="178"/>
      <c r="E68" s="178"/>
      <c r="F68" s="178"/>
      <c r="G68" s="178"/>
    </row>
    <row r="69" spans="2:7" x14ac:dyDescent="0.3">
      <c r="B69" s="178"/>
      <c r="C69" s="178"/>
      <c r="D69" s="178"/>
      <c r="E69" s="178"/>
      <c r="F69" s="178"/>
      <c r="G69" s="178"/>
    </row>
    <row r="70" spans="2:7" x14ac:dyDescent="0.3">
      <c r="B70" s="178"/>
      <c r="C70" s="178"/>
      <c r="D70" s="178"/>
      <c r="E70" s="178"/>
      <c r="F70" s="178"/>
      <c r="G70" s="178"/>
    </row>
    <row r="71" spans="2:7" x14ac:dyDescent="0.3">
      <c r="B71" s="178"/>
      <c r="C71" s="178"/>
      <c r="D71" s="178"/>
      <c r="E71" s="178"/>
      <c r="F71" s="178"/>
      <c r="G71" s="178"/>
    </row>
    <row r="72" spans="2:7" x14ac:dyDescent="0.3">
      <c r="B72" s="178"/>
      <c r="C72" s="178"/>
      <c r="D72" s="178"/>
      <c r="E72" s="178"/>
      <c r="F72" s="178"/>
      <c r="G72" s="178"/>
    </row>
    <row r="73" spans="2:7" x14ac:dyDescent="0.3">
      <c r="B73" s="178"/>
      <c r="C73" s="178"/>
      <c r="D73" s="178"/>
      <c r="E73" s="178"/>
      <c r="F73" s="178"/>
      <c r="G73" s="178"/>
    </row>
    <row r="74" spans="2:7" x14ac:dyDescent="0.3">
      <c r="B74" s="178"/>
      <c r="C74" s="178"/>
      <c r="D74" s="178"/>
      <c r="E74" s="178"/>
      <c r="F74" s="178"/>
      <c r="G74" s="178"/>
    </row>
    <row r="75" spans="2:7" x14ac:dyDescent="0.3">
      <c r="B75" s="178"/>
      <c r="C75" s="178"/>
      <c r="D75" s="178"/>
      <c r="E75" s="178"/>
      <c r="F75" s="178"/>
      <c r="G75" s="178"/>
    </row>
    <row r="76" spans="2:7" x14ac:dyDescent="0.3">
      <c r="B76" s="178"/>
      <c r="C76" s="178"/>
      <c r="D76" s="178"/>
      <c r="E76" s="178"/>
      <c r="F76" s="178"/>
      <c r="G76" s="178"/>
    </row>
    <row r="77" spans="2:7" x14ac:dyDescent="0.3">
      <c r="B77" s="178"/>
      <c r="C77" s="178"/>
      <c r="D77" s="178"/>
      <c r="E77" s="178"/>
      <c r="F77" s="178"/>
      <c r="G77" s="178"/>
    </row>
    <row r="78" spans="2:7" x14ac:dyDescent="0.3">
      <c r="B78" s="178"/>
      <c r="C78" s="178"/>
      <c r="D78" s="178"/>
      <c r="E78" s="178"/>
      <c r="F78" s="178"/>
      <c r="G78" s="178"/>
    </row>
    <row r="79" spans="2:7" x14ac:dyDescent="0.3">
      <c r="B79" s="178"/>
      <c r="C79" s="178"/>
      <c r="D79" s="178"/>
      <c r="E79" s="178"/>
      <c r="F79" s="178"/>
      <c r="G79" s="178"/>
    </row>
    <row r="80" spans="2:7" x14ac:dyDescent="0.3">
      <c r="B80" s="178"/>
      <c r="C80" s="178"/>
      <c r="D80" s="178"/>
      <c r="E80" s="178"/>
      <c r="F80" s="178"/>
      <c r="G80" s="178"/>
    </row>
    <row r="81" spans="2:7" x14ac:dyDescent="0.3">
      <c r="B81" s="178"/>
      <c r="C81" s="178"/>
      <c r="D81" s="178"/>
      <c r="E81" s="178"/>
      <c r="F81" s="178"/>
      <c r="G81" s="178"/>
    </row>
    <row r="82" spans="2:7" x14ac:dyDescent="0.3">
      <c r="B82" s="178"/>
      <c r="C82" s="178"/>
      <c r="D82" s="178"/>
      <c r="E82" s="178"/>
      <c r="F82" s="178"/>
      <c r="G82" s="178"/>
    </row>
    <row r="83" spans="2:7" x14ac:dyDescent="0.3">
      <c r="B83" s="178"/>
      <c r="C83" s="178"/>
      <c r="D83" s="178"/>
      <c r="E83" s="178"/>
      <c r="F83" s="178"/>
      <c r="G83" s="178"/>
    </row>
    <row r="84" spans="2:7" x14ac:dyDescent="0.3">
      <c r="B84" s="178"/>
      <c r="C84" s="178"/>
      <c r="D84" s="178"/>
      <c r="E84" s="178"/>
      <c r="F84" s="178"/>
      <c r="G84" s="178"/>
    </row>
    <row r="85" spans="2:7" x14ac:dyDescent="0.3">
      <c r="B85" s="178"/>
      <c r="C85" s="178"/>
      <c r="D85" s="178"/>
      <c r="E85" s="178"/>
      <c r="F85" s="178"/>
      <c r="G85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/>
  </sheetViews>
  <sheetFormatPr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258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3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3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5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3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3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3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3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3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5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3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3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5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3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3">
      <c r="A16" s="11"/>
      <c r="B16" s="94">
        <v>1</v>
      </c>
      <c r="C16" s="95" t="s">
        <v>27</v>
      </c>
      <c r="D16" s="96">
        <f>'Kryci_list 11394'!D16</f>
        <v>0</v>
      </c>
      <c r="E16" s="97">
        <f>'Kryci_list 11394'!E16</f>
        <v>0</v>
      </c>
      <c r="F16" s="106">
        <f>'Kryci_list 11394'!F16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3">
      <c r="A17" s="11"/>
      <c r="B17" s="67">
        <v>2</v>
      </c>
      <c r="C17" s="71" t="s">
        <v>28</v>
      </c>
      <c r="D17" s="78">
        <f>'Kryci_list 11394'!D17</f>
        <v>0</v>
      </c>
      <c r="E17" s="76">
        <f>'Kryci_list 11394'!E17</f>
        <v>0</v>
      </c>
      <c r="F17" s="81">
        <f>'Kryci_list 11394'!F17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3">
      <c r="A18" s="11"/>
      <c r="B18" s="68">
        <v>3</v>
      </c>
      <c r="C18" s="72" t="s">
        <v>29</v>
      </c>
      <c r="D18" s="79">
        <f>'Kryci_list 11394'!D18</f>
        <v>0</v>
      </c>
      <c r="E18" s="77">
        <f>'Kryci_list 11394'!E18</f>
        <v>0</v>
      </c>
      <c r="F18" s="82">
        <f>'Kryci_list 11394'!F18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3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5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3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3">
      <c r="A22" s="11"/>
      <c r="B22" s="60">
        <v>11</v>
      </c>
      <c r="C22" s="63" t="s">
        <v>43</v>
      </c>
      <c r="D22" s="87"/>
      <c r="E22" s="90"/>
      <c r="F22" s="81">
        <f>'Kryci_list 11394'!F22</f>
        <v>0</v>
      </c>
      <c r="G22" s="60">
        <v>16</v>
      </c>
      <c r="H22" s="115" t="s">
        <v>49</v>
      </c>
      <c r="I22" s="129"/>
      <c r="J22" s="126">
        <f>'Kryci_list 11394'!J22</f>
        <v>0</v>
      </c>
    </row>
    <row r="23" spans="1:10" ht="18" customHeight="1" x14ac:dyDescent="0.3">
      <c r="A23" s="11"/>
      <c r="B23" s="61">
        <v>12</v>
      </c>
      <c r="C23" s="64" t="s">
        <v>44</v>
      </c>
      <c r="D23" s="66"/>
      <c r="E23" s="90"/>
      <c r="F23" s="82">
        <f>'Kryci_list 11394'!F23</f>
        <v>0</v>
      </c>
      <c r="G23" s="61">
        <v>17</v>
      </c>
      <c r="H23" s="116" t="s">
        <v>50</v>
      </c>
      <c r="I23" s="129"/>
      <c r="J23" s="127">
        <f>'Kryci_list 11394'!J23</f>
        <v>0</v>
      </c>
    </row>
    <row r="24" spans="1:10" ht="18" customHeight="1" x14ac:dyDescent="0.3">
      <c r="A24" s="11"/>
      <c r="B24" s="61">
        <v>13</v>
      </c>
      <c r="C24" s="64" t="s">
        <v>45</v>
      </c>
      <c r="D24" s="66"/>
      <c r="E24" s="90"/>
      <c r="F24" s="82">
        <f>'Kryci_list 11394'!F24</f>
        <v>0</v>
      </c>
      <c r="G24" s="61">
        <v>18</v>
      </c>
      <c r="H24" s="116" t="s">
        <v>51</v>
      </c>
      <c r="I24" s="129"/>
      <c r="J24" s="127">
        <f>'Kryci_list 11394'!J24</f>
        <v>0</v>
      </c>
    </row>
    <row r="25" spans="1:10" ht="18" customHeight="1" x14ac:dyDescent="0.3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5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3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3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3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3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3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 x14ac:dyDescent="0.35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 x14ac:dyDescent="0.3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3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3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3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3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3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3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5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3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3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5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3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3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3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3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3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5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3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3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5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3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 x14ac:dyDescent="0.3">
      <c r="A16" s="11"/>
      <c r="B16" s="94">
        <v>1</v>
      </c>
      <c r="C16" s="95" t="s">
        <v>27</v>
      </c>
      <c r="D16" s="96">
        <f>'Rekap 11394'!B19</f>
        <v>0</v>
      </c>
      <c r="E16" s="97">
        <f>'Rekap 11394'!C19</f>
        <v>0</v>
      </c>
      <c r="F16" s="106">
        <f>'Rekap 11394'!D19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3">
      <c r="A17" s="11"/>
      <c r="B17" s="67">
        <v>2</v>
      </c>
      <c r="C17" s="71" t="s">
        <v>28</v>
      </c>
      <c r="D17" s="78">
        <f>'Rekap 11394'!B28</f>
        <v>0</v>
      </c>
      <c r="E17" s="76">
        <f>'Rekap 11394'!C28</f>
        <v>0</v>
      </c>
      <c r="F17" s="81">
        <f>'Rekap 11394'!D28</f>
        <v>0</v>
      </c>
      <c r="G17" s="61">
        <v>7</v>
      </c>
      <c r="H17" s="116" t="s">
        <v>34</v>
      </c>
      <c r="I17" s="129"/>
      <c r="J17" s="127">
        <f>'SO 11394'!Z127</f>
        <v>0</v>
      </c>
    </row>
    <row r="18" spans="1:26" ht="18" customHeight="1" x14ac:dyDescent="0.3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3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5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3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3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5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3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3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3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11394'!K9:'SO 11394'!K126)</f>
        <v>0</v>
      </c>
      <c r="J29" s="119">
        <f>ROUND(((ROUND(I29,2)*20)*1/100),2)</f>
        <v>0</v>
      </c>
    </row>
    <row r="30" spans="1:26" ht="18" customHeight="1" x14ac:dyDescent="0.3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11394'!K9:'SO 11394'!K126)</f>
        <v>0</v>
      </c>
      <c r="J30" s="120">
        <f>ROUND(((ROUND(I30,2)*0)/100),2)</f>
        <v>0</v>
      </c>
    </row>
    <row r="31" spans="1:26" ht="18" customHeight="1" x14ac:dyDescent="0.3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 x14ac:dyDescent="0.35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3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3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3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3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3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3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3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5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4.4" x14ac:dyDescent="0.3"/>
  <cols>
    <col min="1" max="1" width="40.6640625" customWidth="1"/>
    <col min="2" max="4" width="12.6640625" customWidth="1"/>
    <col min="5" max="6" width="15.6640625" customWidth="1"/>
    <col min="10" max="26" width="0" hidden="1" customWidth="1"/>
  </cols>
  <sheetData>
    <row r="1" spans="1:26" x14ac:dyDescent="0.3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3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3">
      <c r="A3" s="145" t="s">
        <v>24</v>
      </c>
      <c r="B3" s="144"/>
      <c r="C3" s="144"/>
      <c r="D3" s="145" t="s">
        <v>61</v>
      </c>
      <c r="E3" s="144"/>
      <c r="F3" s="144"/>
    </row>
    <row r="4" spans="1:26" x14ac:dyDescent="0.3">
      <c r="A4" s="145" t="s">
        <v>1</v>
      </c>
      <c r="B4" s="144"/>
      <c r="C4" s="144"/>
      <c r="D4" s="144"/>
      <c r="E4" s="144"/>
      <c r="F4" s="144"/>
    </row>
    <row r="5" spans="1:26" x14ac:dyDescent="0.3">
      <c r="A5" s="145" t="s">
        <v>15</v>
      </c>
      <c r="B5" s="144"/>
      <c r="C5" s="144"/>
      <c r="D5" s="144"/>
      <c r="E5" s="144"/>
      <c r="F5" s="144"/>
    </row>
    <row r="6" spans="1:26" x14ac:dyDescent="0.3">
      <c r="A6" s="144"/>
      <c r="B6" s="144"/>
      <c r="C6" s="144"/>
      <c r="D6" s="144"/>
      <c r="E6" s="144"/>
      <c r="F6" s="144"/>
    </row>
    <row r="7" spans="1:26" x14ac:dyDescent="0.3">
      <c r="A7" s="144"/>
      <c r="B7" s="144"/>
      <c r="C7" s="144"/>
      <c r="D7" s="144"/>
      <c r="E7" s="144"/>
      <c r="F7" s="144"/>
    </row>
    <row r="8" spans="1:26" x14ac:dyDescent="0.3">
      <c r="A8" s="146" t="s">
        <v>62</v>
      </c>
      <c r="B8" s="144"/>
      <c r="C8" s="144"/>
      <c r="D8" s="144"/>
      <c r="E8" s="144"/>
      <c r="F8" s="144"/>
    </row>
    <row r="9" spans="1:26" x14ac:dyDescent="0.3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x14ac:dyDescent="0.3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3">
      <c r="A11" s="156" t="s">
        <v>64</v>
      </c>
      <c r="B11" s="157">
        <f>'SO 11394'!L16</f>
        <v>0</v>
      </c>
      <c r="C11" s="157">
        <f>'SO 11394'!M16</f>
        <v>0</v>
      </c>
      <c r="D11" s="157">
        <f>'SO 11394'!I16</f>
        <v>0</v>
      </c>
      <c r="E11" s="158">
        <f>'SO 11394'!P16</f>
        <v>0</v>
      </c>
      <c r="F11" s="158">
        <f>'SO 11394'!S16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3">
      <c r="A12" s="156" t="s">
        <v>65</v>
      </c>
      <c r="B12" s="157">
        <f>'SO 11394'!L25</f>
        <v>0</v>
      </c>
      <c r="C12" s="157">
        <f>'SO 11394'!M25</f>
        <v>0</v>
      </c>
      <c r="D12" s="157">
        <f>'SO 11394'!I25</f>
        <v>0</v>
      </c>
      <c r="E12" s="158">
        <f>'SO 11394'!P25</f>
        <v>54.61</v>
      </c>
      <c r="F12" s="158">
        <f>'SO 11394'!S25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3">
      <c r="A13" s="156" t="s">
        <v>66</v>
      </c>
      <c r="B13" s="157">
        <f>'SO 11394'!L35</f>
        <v>0</v>
      </c>
      <c r="C13" s="157">
        <f>'SO 11394'!M35</f>
        <v>0</v>
      </c>
      <c r="D13" s="157">
        <f>'SO 11394'!I35</f>
        <v>0</v>
      </c>
      <c r="E13" s="158">
        <f>'SO 11394'!P35</f>
        <v>5.88</v>
      </c>
      <c r="F13" s="158">
        <f>'SO 11394'!S35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3">
      <c r="A14" s="156" t="s">
        <v>67</v>
      </c>
      <c r="B14" s="157">
        <f>'SO 11394'!L42</f>
        <v>0</v>
      </c>
      <c r="C14" s="157">
        <f>'SO 11394'!M42</f>
        <v>0</v>
      </c>
      <c r="D14" s="157">
        <f>'SO 11394'!I42</f>
        <v>0</v>
      </c>
      <c r="E14" s="158">
        <f>'SO 11394'!P42</f>
        <v>3.14</v>
      </c>
      <c r="F14" s="158">
        <f>'SO 11394'!S42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3">
      <c r="A15" s="156" t="s">
        <v>68</v>
      </c>
      <c r="B15" s="157">
        <f>'SO 11394'!L47</f>
        <v>0</v>
      </c>
      <c r="C15" s="157">
        <f>'SO 11394'!M47</f>
        <v>0</v>
      </c>
      <c r="D15" s="157">
        <f>'SO 11394'!I47</f>
        <v>0</v>
      </c>
      <c r="E15" s="158">
        <f>'SO 11394'!P47</f>
        <v>0</v>
      </c>
      <c r="F15" s="158">
        <f>'SO 11394'!S47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3">
      <c r="A16" s="156" t="s">
        <v>69</v>
      </c>
      <c r="B16" s="157">
        <f>'SO 11394'!L60</f>
        <v>0</v>
      </c>
      <c r="C16" s="157">
        <f>'SO 11394'!M60</f>
        <v>0</v>
      </c>
      <c r="D16" s="157">
        <f>'SO 11394'!I60</f>
        <v>0</v>
      </c>
      <c r="E16" s="158">
        <f>'SO 11394'!P60</f>
        <v>18.2</v>
      </c>
      <c r="F16" s="158">
        <f>'SO 11394'!S60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3">
      <c r="A17" s="156" t="s">
        <v>70</v>
      </c>
      <c r="B17" s="157">
        <f>'SO 11394'!L66</f>
        <v>0</v>
      </c>
      <c r="C17" s="157">
        <f>'SO 11394'!M66</f>
        <v>0</v>
      </c>
      <c r="D17" s="157">
        <f>'SO 11394'!I66</f>
        <v>0</v>
      </c>
      <c r="E17" s="158">
        <f>'SO 11394'!P66</f>
        <v>4.13</v>
      </c>
      <c r="F17" s="158">
        <f>'SO 11394'!S66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3">
      <c r="A18" s="156" t="s">
        <v>71</v>
      </c>
      <c r="B18" s="157">
        <f>'SO 11394'!L70</f>
        <v>0</v>
      </c>
      <c r="C18" s="157">
        <f>'SO 11394'!M70</f>
        <v>0</v>
      </c>
      <c r="D18" s="157">
        <f>'SO 11394'!I70</f>
        <v>0</v>
      </c>
      <c r="E18" s="158">
        <f>'SO 11394'!P70</f>
        <v>0</v>
      </c>
      <c r="F18" s="158">
        <f>'SO 11394'!S70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3">
      <c r="A19" s="2" t="s">
        <v>63</v>
      </c>
      <c r="B19" s="159">
        <f>'SO 11394'!L72</f>
        <v>0</v>
      </c>
      <c r="C19" s="159">
        <f>'SO 11394'!M72</f>
        <v>0</v>
      </c>
      <c r="D19" s="159">
        <f>'SO 11394'!I72</f>
        <v>0</v>
      </c>
      <c r="E19" s="160">
        <f>'SO 11394'!P72</f>
        <v>85.96</v>
      </c>
      <c r="F19" s="160">
        <f>'SO 11394'!S72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3">
      <c r="A20" s="1"/>
      <c r="B20" s="149"/>
      <c r="C20" s="149"/>
      <c r="D20" s="149"/>
      <c r="E20" s="148"/>
      <c r="F20" s="148"/>
    </row>
    <row r="21" spans="1:26" x14ac:dyDescent="0.3">
      <c r="A21" s="2" t="s">
        <v>72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3">
      <c r="A22" s="156" t="s">
        <v>73</v>
      </c>
      <c r="B22" s="157">
        <f>'SO 11394'!L81</f>
        <v>0</v>
      </c>
      <c r="C22" s="157">
        <f>'SO 11394'!M81</f>
        <v>0</v>
      </c>
      <c r="D22" s="157">
        <f>'SO 11394'!I81</f>
        <v>0</v>
      </c>
      <c r="E22" s="158">
        <f>'SO 11394'!P81</f>
        <v>0.02</v>
      </c>
      <c r="F22" s="158">
        <f>'SO 11394'!S81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3">
      <c r="A23" s="156" t="s">
        <v>74</v>
      </c>
      <c r="B23" s="157">
        <f>'SO 11394'!L91</f>
        <v>0</v>
      </c>
      <c r="C23" s="157">
        <f>'SO 11394'!M91</f>
        <v>0</v>
      </c>
      <c r="D23" s="157">
        <f>'SO 11394'!I91</f>
        <v>0</v>
      </c>
      <c r="E23" s="158">
        <f>'SO 11394'!P91</f>
        <v>0.62</v>
      </c>
      <c r="F23" s="158">
        <f>'SO 11394'!S91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3">
      <c r="A24" s="156" t="s">
        <v>75</v>
      </c>
      <c r="B24" s="157">
        <f>'SO 11394'!L106</f>
        <v>0</v>
      </c>
      <c r="C24" s="157">
        <f>'SO 11394'!M106</f>
        <v>0</v>
      </c>
      <c r="D24" s="157">
        <f>'SO 11394'!I106</f>
        <v>0</v>
      </c>
      <c r="E24" s="158">
        <f>'SO 11394'!P106</f>
        <v>0.11</v>
      </c>
      <c r="F24" s="158">
        <f>'SO 11394'!S106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3">
      <c r="A25" s="156" t="s">
        <v>76</v>
      </c>
      <c r="B25" s="157">
        <f>'SO 11394'!L112</f>
        <v>0</v>
      </c>
      <c r="C25" s="157">
        <f>'SO 11394'!M112</f>
        <v>0</v>
      </c>
      <c r="D25" s="157">
        <f>'SO 11394'!I112</f>
        <v>0</v>
      </c>
      <c r="E25" s="158">
        <f>'SO 11394'!P112</f>
        <v>0.03</v>
      </c>
      <c r="F25" s="158">
        <f>'SO 11394'!S112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3">
      <c r="A26" s="156" t="s">
        <v>77</v>
      </c>
      <c r="B26" s="157">
        <f>'SO 11394'!L120</f>
        <v>0</v>
      </c>
      <c r="C26" s="157">
        <f>'SO 11394'!M120</f>
        <v>0</v>
      </c>
      <c r="D26" s="157">
        <f>'SO 11394'!I120</f>
        <v>0</v>
      </c>
      <c r="E26" s="158">
        <f>'SO 11394'!P120</f>
        <v>0.22</v>
      </c>
      <c r="F26" s="158">
        <f>'SO 11394'!S120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3">
      <c r="A27" s="156" t="s">
        <v>78</v>
      </c>
      <c r="B27" s="157">
        <f>'SO 11394'!L124</f>
        <v>0</v>
      </c>
      <c r="C27" s="157">
        <f>'SO 11394'!M124</f>
        <v>0</v>
      </c>
      <c r="D27" s="157">
        <f>'SO 11394'!I124</f>
        <v>0</v>
      </c>
      <c r="E27" s="158">
        <f>'SO 11394'!P124</f>
        <v>0.03</v>
      </c>
      <c r="F27" s="158">
        <f>'SO 11394'!S124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3">
      <c r="A28" s="2" t="s">
        <v>72</v>
      </c>
      <c r="B28" s="159">
        <f>'SO 11394'!L126</f>
        <v>0</v>
      </c>
      <c r="C28" s="159">
        <f>'SO 11394'!M126</f>
        <v>0</v>
      </c>
      <c r="D28" s="159">
        <f>'SO 11394'!I126</f>
        <v>0</v>
      </c>
      <c r="E28" s="160">
        <f>'SO 11394'!P126</f>
        <v>1.03</v>
      </c>
      <c r="F28" s="160">
        <f>'SO 11394'!S126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3">
      <c r="A29" s="1"/>
      <c r="B29" s="149"/>
      <c r="C29" s="149"/>
      <c r="D29" s="149"/>
      <c r="E29" s="148"/>
      <c r="F29" s="148"/>
    </row>
    <row r="30" spans="1:26" x14ac:dyDescent="0.3">
      <c r="A30" s="2" t="s">
        <v>79</v>
      </c>
      <c r="B30" s="159">
        <f>'SO 11394'!L127</f>
        <v>0</v>
      </c>
      <c r="C30" s="159">
        <f>'SO 11394'!M127</f>
        <v>0</v>
      </c>
      <c r="D30" s="159">
        <f>'SO 11394'!I127</f>
        <v>0</v>
      </c>
      <c r="E30" s="160">
        <f>'SO 11394'!P127</f>
        <v>86.99</v>
      </c>
      <c r="F30" s="160">
        <f>'SO 11394'!S127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3">
      <c r="A31" s="1"/>
      <c r="B31" s="149"/>
      <c r="C31" s="149"/>
      <c r="D31" s="149"/>
      <c r="E31" s="148"/>
      <c r="F31" s="148"/>
    </row>
    <row r="32" spans="1:26" x14ac:dyDescent="0.3">
      <c r="A32" s="1"/>
      <c r="B32" s="149"/>
      <c r="C32" s="149"/>
      <c r="D32" s="149"/>
      <c r="E32" s="148"/>
      <c r="F32" s="148"/>
    </row>
    <row r="33" spans="1:6" x14ac:dyDescent="0.3">
      <c r="A33" s="1"/>
      <c r="B33" s="149"/>
      <c r="C33" s="149"/>
      <c r="D33" s="149"/>
      <c r="E33" s="148"/>
      <c r="F33" s="148"/>
    </row>
    <row r="34" spans="1:6" x14ac:dyDescent="0.3">
      <c r="A34" s="1"/>
      <c r="B34" s="149"/>
      <c r="C34" s="149"/>
      <c r="D34" s="149"/>
      <c r="E34" s="148"/>
      <c r="F34" s="148"/>
    </row>
    <row r="35" spans="1:6" x14ac:dyDescent="0.3">
      <c r="A35" s="1"/>
      <c r="B35" s="149"/>
      <c r="C35" s="149"/>
      <c r="D35" s="149"/>
      <c r="E35" s="148"/>
      <c r="F35" s="148"/>
    </row>
    <row r="36" spans="1:6" x14ac:dyDescent="0.3">
      <c r="A36" s="1"/>
      <c r="B36" s="149"/>
      <c r="C36" s="149"/>
      <c r="D36" s="149"/>
      <c r="E36" s="148"/>
      <c r="F36" s="148"/>
    </row>
    <row r="37" spans="1:6" x14ac:dyDescent="0.3">
      <c r="A37" s="1"/>
      <c r="B37" s="149"/>
      <c r="C37" s="149"/>
      <c r="D37" s="149"/>
      <c r="E37" s="148"/>
      <c r="F37" s="148"/>
    </row>
    <row r="38" spans="1:6" x14ac:dyDescent="0.3">
      <c r="A38" s="1"/>
      <c r="B38" s="149"/>
      <c r="C38" s="149"/>
      <c r="D38" s="149"/>
      <c r="E38" s="148"/>
      <c r="F38" s="148"/>
    </row>
    <row r="39" spans="1:6" x14ac:dyDescent="0.3">
      <c r="A39" s="1"/>
      <c r="B39" s="149"/>
      <c r="C39" s="149"/>
      <c r="D39" s="149"/>
      <c r="E39" s="148"/>
      <c r="F39" s="148"/>
    </row>
    <row r="40" spans="1:6" x14ac:dyDescent="0.3">
      <c r="A40" s="1"/>
      <c r="B40" s="149"/>
      <c r="C40" s="149"/>
      <c r="D40" s="149"/>
      <c r="E40" s="148"/>
      <c r="F40" s="148"/>
    </row>
    <row r="41" spans="1:6" x14ac:dyDescent="0.3">
      <c r="A41" s="1"/>
      <c r="B41" s="149"/>
      <c r="C41" s="149"/>
      <c r="D41" s="149"/>
      <c r="E41" s="148"/>
      <c r="F41" s="148"/>
    </row>
    <row r="42" spans="1:6" x14ac:dyDescent="0.3">
      <c r="A42" s="1"/>
      <c r="B42" s="149"/>
      <c r="C42" s="149"/>
      <c r="D42" s="149"/>
      <c r="E42" s="148"/>
      <c r="F42" s="148"/>
    </row>
    <row r="43" spans="1:6" x14ac:dyDescent="0.3">
      <c r="A43" s="1"/>
      <c r="B43" s="149"/>
      <c r="C43" s="149"/>
      <c r="D43" s="149"/>
      <c r="E43" s="148"/>
      <c r="F43" s="148"/>
    </row>
    <row r="44" spans="1:6" x14ac:dyDescent="0.3">
      <c r="A44" s="1"/>
      <c r="B44" s="149"/>
      <c r="C44" s="149"/>
      <c r="D44" s="149"/>
      <c r="E44" s="148"/>
      <c r="F44" s="148"/>
    </row>
    <row r="45" spans="1:6" x14ac:dyDescent="0.3">
      <c r="A45" s="1"/>
      <c r="B45" s="149"/>
      <c r="C45" s="149"/>
      <c r="D45" s="149"/>
      <c r="E45" s="148"/>
      <c r="F45" s="148"/>
    </row>
    <row r="46" spans="1:6" x14ac:dyDescent="0.3">
      <c r="A46" s="1"/>
      <c r="B46" s="149"/>
      <c r="C46" s="149"/>
      <c r="D46" s="149"/>
      <c r="E46" s="148"/>
      <c r="F46" s="148"/>
    </row>
    <row r="47" spans="1:6" x14ac:dyDescent="0.3">
      <c r="A47" s="1"/>
      <c r="B47" s="149"/>
      <c r="C47" s="149"/>
      <c r="D47" s="149"/>
      <c r="E47" s="148"/>
      <c r="F47" s="148"/>
    </row>
    <row r="48" spans="1:6" x14ac:dyDescent="0.3">
      <c r="A48" s="1"/>
      <c r="B48" s="149"/>
      <c r="C48" s="149"/>
      <c r="D48" s="149"/>
      <c r="E48" s="148"/>
      <c r="F48" s="148"/>
    </row>
    <row r="49" spans="1:6" x14ac:dyDescent="0.3">
      <c r="A49" s="1"/>
      <c r="B49" s="149"/>
      <c r="C49" s="149"/>
      <c r="D49" s="149"/>
      <c r="E49" s="148"/>
      <c r="F49" s="148"/>
    </row>
    <row r="50" spans="1:6" x14ac:dyDescent="0.3">
      <c r="A50" s="1"/>
      <c r="B50" s="149"/>
      <c r="C50" s="149"/>
      <c r="D50" s="149"/>
      <c r="E50" s="148"/>
      <c r="F50" s="148"/>
    </row>
    <row r="51" spans="1:6" x14ac:dyDescent="0.3">
      <c r="A51" s="1"/>
      <c r="B51" s="149"/>
      <c r="C51" s="149"/>
      <c r="D51" s="149"/>
      <c r="E51" s="148"/>
      <c r="F51" s="148"/>
    </row>
    <row r="52" spans="1:6" x14ac:dyDescent="0.3">
      <c r="A52" s="1"/>
      <c r="B52" s="149"/>
      <c r="C52" s="149"/>
      <c r="D52" s="149"/>
      <c r="E52" s="148"/>
      <c r="F52" s="148"/>
    </row>
    <row r="53" spans="1:6" x14ac:dyDescent="0.3">
      <c r="A53" s="1"/>
      <c r="B53" s="149"/>
      <c r="C53" s="149"/>
      <c r="D53" s="149"/>
      <c r="E53" s="148"/>
      <c r="F53" s="148"/>
    </row>
    <row r="54" spans="1:6" x14ac:dyDescent="0.3">
      <c r="A54" s="1"/>
      <c r="B54" s="149"/>
      <c r="C54" s="149"/>
      <c r="D54" s="149"/>
      <c r="E54" s="148"/>
      <c r="F54" s="148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workbookViewId="0">
      <pane ySplit="8" topLeftCell="A109" activePane="bottomLeft" state="frozen"/>
      <selection pane="bottomLeft" activeCell="G123" sqref="G123:H123"/>
    </sheetView>
  </sheetViews>
  <sheetFormatPr defaultRowHeight="14.4" x14ac:dyDescent="0.3"/>
  <cols>
    <col min="1" max="1" width="4.6640625" hidden="1" customWidth="1"/>
    <col min="2" max="2" width="6.6640625" customWidth="1"/>
    <col min="3" max="3" width="10.6640625" customWidth="1"/>
    <col min="4" max="4" width="44.6640625" customWidth="1"/>
    <col min="5" max="5" width="5.6640625" customWidth="1"/>
    <col min="6" max="6" width="9.6640625" customWidth="1"/>
    <col min="7" max="9" width="11.6640625" customWidth="1"/>
    <col min="10" max="15" width="0" hidden="1" customWidth="1"/>
    <col min="16" max="16" width="7.6640625" customWidth="1"/>
    <col min="17" max="18" width="0" hidden="1" customWidth="1"/>
    <col min="19" max="19" width="7.6640625" customWidth="1"/>
    <col min="20" max="26" width="0" hidden="1" customWidth="1"/>
  </cols>
  <sheetData>
    <row r="1" spans="1:26" x14ac:dyDescent="0.3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3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3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3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3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3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6" x14ac:dyDescent="0.3">
      <c r="A8" s="164" t="s">
        <v>80</v>
      </c>
      <c r="B8" s="164" t="s">
        <v>81</v>
      </c>
      <c r="C8" s="164" t="s">
        <v>82</v>
      </c>
      <c r="D8" s="164" t="s">
        <v>83</v>
      </c>
      <c r="E8" s="164" t="s">
        <v>84</v>
      </c>
      <c r="F8" s="164" t="s">
        <v>85</v>
      </c>
      <c r="G8" s="164" t="s">
        <v>52</v>
      </c>
      <c r="H8" s="164" t="s">
        <v>53</v>
      </c>
      <c r="I8" s="164" t="s">
        <v>86</v>
      </c>
      <c r="J8" s="164"/>
      <c r="K8" s="164"/>
      <c r="L8" s="164"/>
      <c r="M8" s="164"/>
      <c r="N8" s="164"/>
      <c r="O8" s="164"/>
      <c r="P8" s="164" t="s">
        <v>87</v>
      </c>
      <c r="Q8" s="161"/>
      <c r="R8" s="161"/>
      <c r="S8" s="164" t="s">
        <v>88</v>
      </c>
      <c r="T8" s="162"/>
      <c r="U8" s="162"/>
      <c r="V8" s="162"/>
      <c r="W8" s="162"/>
      <c r="X8" s="162"/>
      <c r="Y8" s="162"/>
      <c r="Z8" s="162"/>
    </row>
    <row r="9" spans="1:26" x14ac:dyDescent="0.3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3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35.1" customHeight="1" x14ac:dyDescent="0.3">
      <c r="A11" s="171"/>
      <c r="B11" s="168" t="s">
        <v>89</v>
      </c>
      <c r="C11" s="172" t="s">
        <v>90</v>
      </c>
      <c r="D11" s="168" t="s">
        <v>91</v>
      </c>
      <c r="E11" s="168" t="s">
        <v>92</v>
      </c>
      <c r="F11" s="169">
        <v>14.56</v>
      </c>
      <c r="G11" s="170"/>
      <c r="H11" s="170"/>
      <c r="I11" s="170">
        <f>ROUND(F11*(G11+H11),2)</f>
        <v>0</v>
      </c>
      <c r="J11" s="168">
        <f>ROUND(F11*(N11),2)</f>
        <v>334.73</v>
      </c>
      <c r="K11" s="1">
        <f>ROUND(F11*(O11),2)</f>
        <v>0</v>
      </c>
      <c r="L11" s="1">
        <f>ROUND(F11*(G11+H11),2)</f>
        <v>0</v>
      </c>
      <c r="M11" s="1"/>
      <c r="N11" s="1">
        <v>22.99</v>
      </c>
      <c r="O11" s="1"/>
      <c r="P11" s="167">
        <f>ROUND(F11*(R11),3)</f>
        <v>0</v>
      </c>
      <c r="Q11" s="173"/>
      <c r="R11" s="173">
        <v>0</v>
      </c>
      <c r="S11" s="167">
        <f>ROUND(F11*(X11),3)</f>
        <v>0</v>
      </c>
      <c r="X11">
        <v>0</v>
      </c>
      <c r="Z11">
        <v>0</v>
      </c>
    </row>
    <row r="12" spans="1:26" ht="35.1" customHeight="1" x14ac:dyDescent="0.3">
      <c r="A12" s="171"/>
      <c r="B12" s="168" t="s">
        <v>89</v>
      </c>
      <c r="C12" s="172" t="s">
        <v>93</v>
      </c>
      <c r="D12" s="168" t="s">
        <v>94</v>
      </c>
      <c r="E12" s="168" t="s">
        <v>92</v>
      </c>
      <c r="F12" s="169">
        <v>14.56</v>
      </c>
      <c r="G12" s="170"/>
      <c r="H12" s="170"/>
      <c r="I12" s="170">
        <f>ROUND(F12*(G12+H12),2)</f>
        <v>0</v>
      </c>
      <c r="J12" s="168">
        <f>ROUND(F12*(N12),2)</f>
        <v>94.64</v>
      </c>
      <c r="K12" s="1">
        <f>ROUND(F12*(O12),2)</f>
        <v>0</v>
      </c>
      <c r="L12" s="1">
        <f>ROUND(F12*(G12+H12),2)</f>
        <v>0</v>
      </c>
      <c r="M12" s="1"/>
      <c r="N12" s="1">
        <v>6.5</v>
      </c>
      <c r="O12" s="1"/>
      <c r="P12" s="167">
        <f>ROUND(F12*(R12),3)</f>
        <v>0</v>
      </c>
      <c r="Q12" s="173"/>
      <c r="R12" s="173">
        <v>0</v>
      </c>
      <c r="S12" s="167">
        <f>ROUND(F12*(X12),3)</f>
        <v>0</v>
      </c>
      <c r="X12">
        <v>0</v>
      </c>
      <c r="Z12">
        <v>0</v>
      </c>
    </row>
    <row r="13" spans="1:26" ht="35.1" customHeight="1" x14ac:dyDescent="0.3">
      <c r="A13" s="171"/>
      <c r="B13" s="168" t="s">
        <v>89</v>
      </c>
      <c r="C13" s="172" t="s">
        <v>95</v>
      </c>
      <c r="D13" s="168" t="s">
        <v>96</v>
      </c>
      <c r="E13" s="168" t="s">
        <v>97</v>
      </c>
      <c r="F13" s="169">
        <v>85</v>
      </c>
      <c r="G13" s="170"/>
      <c r="H13" s="170"/>
      <c r="I13" s="170">
        <f>ROUND(F13*(G13+H13),2)</f>
        <v>0</v>
      </c>
      <c r="J13" s="168">
        <f>ROUND(F13*(N13),2)</f>
        <v>158.94999999999999</v>
      </c>
      <c r="K13" s="1">
        <f>ROUND(F13*(O13),2)</f>
        <v>0</v>
      </c>
      <c r="L13" s="1">
        <f>ROUND(F13*(G13+H13),2)</f>
        <v>0</v>
      </c>
      <c r="M13" s="1"/>
      <c r="N13" s="1">
        <v>1.87</v>
      </c>
      <c r="O13" s="1"/>
      <c r="P13" s="167">
        <f>ROUND(F13*(R13),3)</f>
        <v>0</v>
      </c>
      <c r="Q13" s="173"/>
      <c r="R13" s="173">
        <v>0</v>
      </c>
      <c r="S13" s="167">
        <f>ROUND(F13*(X13),3)</f>
        <v>0</v>
      </c>
      <c r="X13">
        <v>0</v>
      </c>
      <c r="Z13">
        <v>0</v>
      </c>
    </row>
    <row r="14" spans="1:26" ht="35.1" customHeight="1" x14ac:dyDescent="0.3">
      <c r="A14" s="171"/>
      <c r="B14" s="168" t="s">
        <v>98</v>
      </c>
      <c r="C14" s="172" t="s">
        <v>99</v>
      </c>
      <c r="D14" s="168" t="s">
        <v>100</v>
      </c>
      <c r="E14" s="168" t="s">
        <v>92</v>
      </c>
      <c r="F14" s="169">
        <v>5.843</v>
      </c>
      <c r="G14" s="170"/>
      <c r="H14" s="170"/>
      <c r="I14" s="170">
        <f>ROUND(F14*(G14+H14),2)</f>
        <v>0</v>
      </c>
      <c r="J14" s="168">
        <f>ROUND(F14*(N14),2)</f>
        <v>10.17</v>
      </c>
      <c r="K14" s="1">
        <f>ROUND(F14*(O14),2)</f>
        <v>0</v>
      </c>
      <c r="L14" s="1">
        <f>ROUND(F14*(G14+H14),2)</f>
        <v>0</v>
      </c>
      <c r="M14" s="1"/>
      <c r="N14" s="1">
        <v>1.74</v>
      </c>
      <c r="O14" s="1"/>
      <c r="P14" s="167">
        <f>ROUND(F14*(R14),3)</f>
        <v>0</v>
      </c>
      <c r="Q14" s="173"/>
      <c r="R14" s="173">
        <v>0</v>
      </c>
      <c r="S14" s="167">
        <f>ROUND(F14*(X14),3)</f>
        <v>0</v>
      </c>
      <c r="X14">
        <v>0</v>
      </c>
      <c r="Z14">
        <v>0</v>
      </c>
    </row>
    <row r="15" spans="1:26" ht="35.1" customHeight="1" x14ac:dyDescent="0.3">
      <c r="A15" s="171"/>
      <c r="B15" s="168" t="s">
        <v>98</v>
      </c>
      <c r="C15" s="172" t="s">
        <v>101</v>
      </c>
      <c r="D15" s="168" t="s">
        <v>102</v>
      </c>
      <c r="E15" s="168" t="s">
        <v>97</v>
      </c>
      <c r="F15" s="169">
        <v>349</v>
      </c>
      <c r="G15" s="170"/>
      <c r="H15" s="170"/>
      <c r="I15" s="170">
        <f>ROUND(F15*(G15+H15),2)</f>
        <v>0</v>
      </c>
      <c r="J15" s="168">
        <f>ROUND(F15*(N15),2)</f>
        <v>781.76</v>
      </c>
      <c r="K15" s="1">
        <f>ROUND(F15*(O15),2)</f>
        <v>0</v>
      </c>
      <c r="L15" s="1">
        <f>ROUND(F15*(G15+H15),2)</f>
        <v>0</v>
      </c>
      <c r="M15" s="1"/>
      <c r="N15" s="1">
        <v>2.2400000000000002</v>
      </c>
      <c r="O15" s="1"/>
      <c r="P15" s="167">
        <f>ROUND(F15*(R15),3)</f>
        <v>0</v>
      </c>
      <c r="Q15" s="173"/>
      <c r="R15" s="173">
        <v>0</v>
      </c>
      <c r="S15" s="167">
        <f>ROUND(F15*(X15),3)</f>
        <v>0</v>
      </c>
      <c r="X15">
        <v>0</v>
      </c>
      <c r="Z15">
        <v>0</v>
      </c>
    </row>
    <row r="16" spans="1:26" x14ac:dyDescent="0.3">
      <c r="A16" s="156"/>
      <c r="B16" s="156"/>
      <c r="C16" s="156"/>
      <c r="D16" s="156" t="s">
        <v>64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 x14ac:dyDescent="0.3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x14ac:dyDescent="0.3">
      <c r="A18" s="156"/>
      <c r="B18" s="156"/>
      <c r="C18" s="156"/>
      <c r="D18" s="156" t="s">
        <v>65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35.1" customHeight="1" x14ac:dyDescent="0.3">
      <c r="A19" s="171"/>
      <c r="B19" s="168" t="s">
        <v>103</v>
      </c>
      <c r="C19" s="172" t="s">
        <v>104</v>
      </c>
      <c r="D19" s="168" t="s">
        <v>105</v>
      </c>
      <c r="E19" s="168" t="s">
        <v>92</v>
      </c>
      <c r="F19" s="169">
        <v>1.53</v>
      </c>
      <c r="G19" s="170"/>
      <c r="H19" s="170"/>
      <c r="I19" s="170">
        <f t="shared" ref="I19:I24" si="0">ROUND(F19*(G19+H19),2)</f>
        <v>0</v>
      </c>
      <c r="J19" s="168">
        <f t="shared" ref="J19:J24" si="1">ROUND(F19*(N19),2)</f>
        <v>39.200000000000003</v>
      </c>
      <c r="K19" s="1">
        <f t="shared" ref="K19:K24" si="2">ROUND(F19*(O19),2)</f>
        <v>0</v>
      </c>
      <c r="L19" s="1">
        <f t="shared" ref="L19:L24" si="3">ROUND(F19*(G19+H19),2)</f>
        <v>0</v>
      </c>
      <c r="M19" s="1"/>
      <c r="N19" s="1">
        <v>25.62</v>
      </c>
      <c r="O19" s="1"/>
      <c r="P19" s="167">
        <f t="shared" ref="P19:P24" si="4">ROUND(F19*(R19),3)</f>
        <v>2.968</v>
      </c>
      <c r="Q19" s="173"/>
      <c r="R19" s="173">
        <v>1.93971</v>
      </c>
      <c r="S19" s="167">
        <f t="shared" ref="S19:S24" si="5">ROUND(F19*(X19),3)</f>
        <v>0</v>
      </c>
      <c r="X19">
        <v>0</v>
      </c>
      <c r="Z19">
        <v>0</v>
      </c>
    </row>
    <row r="20" spans="1:26" ht="35.1" customHeight="1" x14ac:dyDescent="0.3">
      <c r="A20" s="171"/>
      <c r="B20" s="168" t="s">
        <v>106</v>
      </c>
      <c r="C20" s="172" t="s">
        <v>107</v>
      </c>
      <c r="D20" s="168" t="s">
        <v>108</v>
      </c>
      <c r="E20" s="168" t="s">
        <v>92</v>
      </c>
      <c r="F20" s="169">
        <v>7.2</v>
      </c>
      <c r="G20" s="170"/>
      <c r="H20" s="170"/>
      <c r="I20" s="170">
        <f t="shared" si="0"/>
        <v>0</v>
      </c>
      <c r="J20" s="168">
        <f t="shared" si="1"/>
        <v>577.51</v>
      </c>
      <c r="K20" s="1">
        <f t="shared" si="2"/>
        <v>0</v>
      </c>
      <c r="L20" s="1">
        <f t="shared" si="3"/>
        <v>0</v>
      </c>
      <c r="M20" s="1"/>
      <c r="N20" s="1">
        <v>80.209999999999994</v>
      </c>
      <c r="O20" s="1"/>
      <c r="P20" s="167">
        <f t="shared" si="4"/>
        <v>17.404</v>
      </c>
      <c r="Q20" s="173"/>
      <c r="R20" s="173">
        <v>2.4171999999999998</v>
      </c>
      <c r="S20" s="167">
        <f t="shared" si="5"/>
        <v>0</v>
      </c>
      <c r="X20">
        <v>0</v>
      </c>
      <c r="Z20">
        <v>0</v>
      </c>
    </row>
    <row r="21" spans="1:26" ht="35.1" customHeight="1" x14ac:dyDescent="0.3">
      <c r="A21" s="171"/>
      <c r="B21" s="168" t="s">
        <v>106</v>
      </c>
      <c r="C21" s="172" t="s">
        <v>109</v>
      </c>
      <c r="D21" s="168" t="s">
        <v>110</v>
      </c>
      <c r="E21" s="168" t="s">
        <v>92</v>
      </c>
      <c r="F21" s="169">
        <v>14</v>
      </c>
      <c r="G21" s="170"/>
      <c r="H21" s="170"/>
      <c r="I21" s="170">
        <f t="shared" si="0"/>
        <v>0</v>
      </c>
      <c r="J21" s="168">
        <f t="shared" si="1"/>
        <v>1105.1600000000001</v>
      </c>
      <c r="K21" s="1">
        <f t="shared" si="2"/>
        <v>0</v>
      </c>
      <c r="L21" s="1">
        <f t="shared" si="3"/>
        <v>0</v>
      </c>
      <c r="M21" s="1"/>
      <c r="N21" s="1">
        <v>78.94</v>
      </c>
      <c r="O21" s="1"/>
      <c r="P21" s="167">
        <f t="shared" si="4"/>
        <v>33.856000000000002</v>
      </c>
      <c r="Q21" s="173"/>
      <c r="R21" s="173">
        <v>2.4182921689999999</v>
      </c>
      <c r="S21" s="167">
        <f t="shared" si="5"/>
        <v>0</v>
      </c>
      <c r="X21">
        <v>0</v>
      </c>
      <c r="Z21">
        <v>0</v>
      </c>
    </row>
    <row r="22" spans="1:26" ht="35.1" customHeight="1" x14ac:dyDescent="0.3">
      <c r="A22" s="171"/>
      <c r="B22" s="168" t="s">
        <v>106</v>
      </c>
      <c r="C22" s="172" t="s">
        <v>111</v>
      </c>
      <c r="D22" s="168" t="s">
        <v>112</v>
      </c>
      <c r="E22" s="168" t="s">
        <v>97</v>
      </c>
      <c r="F22" s="169">
        <v>12</v>
      </c>
      <c r="G22" s="170"/>
      <c r="H22" s="170"/>
      <c r="I22" s="170">
        <f t="shared" si="0"/>
        <v>0</v>
      </c>
      <c r="J22" s="168">
        <f t="shared" si="1"/>
        <v>139.19999999999999</v>
      </c>
      <c r="K22" s="1">
        <f t="shared" si="2"/>
        <v>0</v>
      </c>
      <c r="L22" s="1">
        <f t="shared" si="3"/>
        <v>0</v>
      </c>
      <c r="M22" s="1"/>
      <c r="N22" s="1">
        <v>11.6</v>
      </c>
      <c r="O22" s="1"/>
      <c r="P22" s="167">
        <f t="shared" si="4"/>
        <v>8.9999999999999993E-3</v>
      </c>
      <c r="Q22" s="173"/>
      <c r="R22" s="173">
        <v>7.3374849999999995E-4</v>
      </c>
      <c r="S22" s="167">
        <f t="shared" si="5"/>
        <v>0</v>
      </c>
      <c r="X22">
        <v>0</v>
      </c>
      <c r="Z22">
        <v>0</v>
      </c>
    </row>
    <row r="23" spans="1:26" ht="35.1" customHeight="1" x14ac:dyDescent="0.3">
      <c r="A23" s="171"/>
      <c r="B23" s="168" t="s">
        <v>106</v>
      </c>
      <c r="C23" s="172" t="s">
        <v>113</v>
      </c>
      <c r="D23" s="168" t="s">
        <v>114</v>
      </c>
      <c r="E23" s="168" t="s">
        <v>97</v>
      </c>
      <c r="F23" s="169">
        <v>12</v>
      </c>
      <c r="G23" s="170"/>
      <c r="H23" s="170"/>
      <c r="I23" s="170">
        <f t="shared" si="0"/>
        <v>0</v>
      </c>
      <c r="J23" s="168">
        <f t="shared" si="1"/>
        <v>28.56</v>
      </c>
      <c r="K23" s="1">
        <f t="shared" si="2"/>
        <v>0</v>
      </c>
      <c r="L23" s="1">
        <f t="shared" si="3"/>
        <v>0</v>
      </c>
      <c r="M23" s="1"/>
      <c r="N23" s="1">
        <v>2.38</v>
      </c>
      <c r="O23" s="1"/>
      <c r="P23" s="167">
        <f t="shared" si="4"/>
        <v>0</v>
      </c>
      <c r="Q23" s="173"/>
      <c r="R23" s="173">
        <v>0</v>
      </c>
      <c r="S23" s="167">
        <f t="shared" si="5"/>
        <v>0</v>
      </c>
      <c r="X23">
        <v>0</v>
      </c>
      <c r="Z23">
        <v>0</v>
      </c>
    </row>
    <row r="24" spans="1:26" ht="35.1" customHeight="1" x14ac:dyDescent="0.3">
      <c r="A24" s="171"/>
      <c r="B24" s="168" t="s">
        <v>115</v>
      </c>
      <c r="C24" s="172" t="s">
        <v>116</v>
      </c>
      <c r="D24" s="168" t="s">
        <v>117</v>
      </c>
      <c r="E24" s="168" t="s">
        <v>118</v>
      </c>
      <c r="F24" s="169">
        <v>0.32400000000000001</v>
      </c>
      <c r="G24" s="170"/>
      <c r="H24" s="170"/>
      <c r="I24" s="170">
        <f t="shared" si="0"/>
        <v>0</v>
      </c>
      <c r="J24" s="168">
        <f t="shared" si="1"/>
        <v>418.55</v>
      </c>
      <c r="K24" s="1">
        <f t="shared" si="2"/>
        <v>0</v>
      </c>
      <c r="L24" s="1">
        <f t="shared" si="3"/>
        <v>0</v>
      </c>
      <c r="M24" s="1"/>
      <c r="N24" s="1">
        <v>1291.82</v>
      </c>
      <c r="O24" s="1"/>
      <c r="P24" s="167">
        <f t="shared" si="4"/>
        <v>0.373</v>
      </c>
      <c r="Q24" s="173"/>
      <c r="R24" s="173">
        <v>1.1514958500000001</v>
      </c>
      <c r="S24" s="167">
        <f t="shared" si="5"/>
        <v>0</v>
      </c>
      <c r="X24">
        <v>0</v>
      </c>
      <c r="Z24">
        <v>0</v>
      </c>
    </row>
    <row r="25" spans="1:26" x14ac:dyDescent="0.3">
      <c r="A25" s="156"/>
      <c r="B25" s="156"/>
      <c r="C25" s="156"/>
      <c r="D25" s="156" t="s">
        <v>65</v>
      </c>
      <c r="E25" s="156"/>
      <c r="F25" s="167"/>
      <c r="G25" s="159">
        <f>ROUND((SUM(L18:L24))/1,2)</f>
        <v>0</v>
      </c>
      <c r="H25" s="159">
        <f>ROUND((SUM(M18:M24))/1,2)</f>
        <v>0</v>
      </c>
      <c r="I25" s="159">
        <f>ROUND((SUM(I18:I24))/1,2)</f>
        <v>0</v>
      </c>
      <c r="J25" s="156"/>
      <c r="K25" s="156"/>
      <c r="L25" s="156">
        <f>ROUND((SUM(L18:L24))/1,2)</f>
        <v>0</v>
      </c>
      <c r="M25" s="156">
        <f>ROUND((SUM(M18:M24))/1,2)</f>
        <v>0</v>
      </c>
      <c r="N25" s="156"/>
      <c r="O25" s="156"/>
      <c r="P25" s="174">
        <f>ROUND((SUM(P18:P24))/1,2)</f>
        <v>54.61</v>
      </c>
      <c r="Q25" s="153"/>
      <c r="R25" s="153"/>
      <c r="S25" s="174">
        <f>ROUND((SUM(S18:S24))/1,2)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3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3">
      <c r="A27" s="156"/>
      <c r="B27" s="156"/>
      <c r="C27" s="156"/>
      <c r="D27" s="156" t="s">
        <v>66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35.1" customHeight="1" x14ac:dyDescent="0.3">
      <c r="A28" s="171"/>
      <c r="B28" s="168" t="s">
        <v>106</v>
      </c>
      <c r="C28" s="172" t="s">
        <v>119</v>
      </c>
      <c r="D28" s="168" t="s">
        <v>120</v>
      </c>
      <c r="E28" s="168" t="s">
        <v>92</v>
      </c>
      <c r="F28" s="169">
        <v>6.74</v>
      </c>
      <c r="G28" s="170"/>
      <c r="H28" s="170"/>
      <c r="I28" s="170">
        <f t="shared" ref="I28:I34" si="6">ROUND(F28*(G28+H28),2)</f>
        <v>0</v>
      </c>
      <c r="J28" s="168">
        <f t="shared" ref="J28:J34" si="7">ROUND(F28*(N28),2)</f>
        <v>874.38</v>
      </c>
      <c r="K28" s="1">
        <f t="shared" ref="K28:K34" si="8">ROUND(F28*(O28),2)</f>
        <v>0</v>
      </c>
      <c r="L28" s="1">
        <f>ROUND(F28*(G28+H28),2)</f>
        <v>0</v>
      </c>
      <c r="M28" s="1"/>
      <c r="N28" s="1">
        <v>129.72999999999999</v>
      </c>
      <c r="O28" s="1"/>
      <c r="P28" s="167">
        <f t="shared" ref="P28:P34" si="9">ROUND(F28*(R28),3)</f>
        <v>5.4729999999999999</v>
      </c>
      <c r="Q28" s="173"/>
      <c r="R28" s="173">
        <v>0.81208812799999996</v>
      </c>
      <c r="S28" s="167">
        <f t="shared" ref="S28:S34" si="10">ROUND(F28*(X28),3)</f>
        <v>0</v>
      </c>
      <c r="X28">
        <v>0</v>
      </c>
      <c r="Z28">
        <v>0</v>
      </c>
    </row>
    <row r="29" spans="1:26" ht="35.1" customHeight="1" x14ac:dyDescent="0.3">
      <c r="A29" s="171"/>
      <c r="B29" s="168" t="s">
        <v>106</v>
      </c>
      <c r="C29" s="172" t="s">
        <v>121</v>
      </c>
      <c r="D29" s="168" t="s">
        <v>122</v>
      </c>
      <c r="E29" s="168" t="s">
        <v>123</v>
      </c>
      <c r="F29" s="169">
        <v>4</v>
      </c>
      <c r="G29" s="170"/>
      <c r="H29" s="170"/>
      <c r="I29" s="170">
        <f t="shared" si="6"/>
        <v>0</v>
      </c>
      <c r="J29" s="168">
        <f t="shared" si="7"/>
        <v>98.88</v>
      </c>
      <c r="K29" s="1">
        <f t="shared" si="8"/>
        <v>0</v>
      </c>
      <c r="L29" s="1">
        <f>ROUND(F29*(G29+H29),2)</f>
        <v>0</v>
      </c>
      <c r="M29" s="1"/>
      <c r="N29" s="1">
        <v>24.72</v>
      </c>
      <c r="O29" s="1"/>
      <c r="P29" s="167">
        <f t="shared" si="9"/>
        <v>0.04</v>
      </c>
      <c r="Q29" s="173"/>
      <c r="R29" s="173">
        <v>1.005E-2</v>
      </c>
      <c r="S29" s="167">
        <f t="shared" si="10"/>
        <v>0</v>
      </c>
      <c r="X29">
        <v>0</v>
      </c>
      <c r="Z29">
        <v>0</v>
      </c>
    </row>
    <row r="30" spans="1:26" ht="35.1" customHeight="1" x14ac:dyDescent="0.3">
      <c r="A30" s="171"/>
      <c r="B30" s="168" t="s">
        <v>106</v>
      </c>
      <c r="C30" s="172" t="s">
        <v>124</v>
      </c>
      <c r="D30" s="168" t="s">
        <v>125</v>
      </c>
      <c r="E30" s="168" t="s">
        <v>123</v>
      </c>
      <c r="F30" s="169">
        <v>4</v>
      </c>
      <c r="G30" s="170"/>
      <c r="H30" s="170"/>
      <c r="I30" s="170">
        <f t="shared" si="6"/>
        <v>0</v>
      </c>
      <c r="J30" s="168">
        <f t="shared" si="7"/>
        <v>104.16</v>
      </c>
      <c r="K30" s="1">
        <f t="shared" si="8"/>
        <v>0</v>
      </c>
      <c r="L30" s="1">
        <f>ROUND(F30*(G30+H30),2)</f>
        <v>0</v>
      </c>
      <c r="M30" s="1"/>
      <c r="N30" s="1">
        <v>26.04</v>
      </c>
      <c r="O30" s="1"/>
      <c r="P30" s="167">
        <f t="shared" si="9"/>
        <v>0.04</v>
      </c>
      <c r="Q30" s="173"/>
      <c r="R30" s="173">
        <v>1.005E-2</v>
      </c>
      <c r="S30" s="167">
        <f t="shared" si="10"/>
        <v>0</v>
      </c>
      <c r="X30">
        <v>0</v>
      </c>
      <c r="Z30">
        <v>0</v>
      </c>
    </row>
    <row r="31" spans="1:26" ht="35.1" customHeight="1" x14ac:dyDescent="0.3">
      <c r="A31" s="171"/>
      <c r="B31" s="168" t="s">
        <v>126</v>
      </c>
      <c r="C31" s="172" t="s">
        <v>127</v>
      </c>
      <c r="D31" s="168" t="s">
        <v>128</v>
      </c>
      <c r="E31" s="168" t="s">
        <v>123</v>
      </c>
      <c r="F31" s="169">
        <v>70</v>
      </c>
      <c r="G31" s="170"/>
      <c r="H31" s="170"/>
      <c r="I31" s="170">
        <f t="shared" si="6"/>
        <v>0</v>
      </c>
      <c r="J31" s="168">
        <f t="shared" si="7"/>
        <v>292.60000000000002</v>
      </c>
      <c r="K31" s="1">
        <f t="shared" si="8"/>
        <v>0</v>
      </c>
      <c r="L31" s="1">
        <f>ROUND(F31*(G31+H31),2)</f>
        <v>0</v>
      </c>
      <c r="M31" s="1"/>
      <c r="N31" s="1">
        <v>4.18</v>
      </c>
      <c r="O31" s="1"/>
      <c r="P31" s="167">
        <f t="shared" si="9"/>
        <v>0.32800000000000001</v>
      </c>
      <c r="Q31" s="173"/>
      <c r="R31" s="173">
        <v>4.6800000000000001E-3</v>
      </c>
      <c r="S31" s="167">
        <f t="shared" si="10"/>
        <v>0</v>
      </c>
      <c r="X31">
        <v>0</v>
      </c>
      <c r="Z31">
        <v>0</v>
      </c>
    </row>
    <row r="32" spans="1:26" ht="35.1" customHeight="1" x14ac:dyDescent="0.3">
      <c r="A32" s="171"/>
      <c r="B32" s="168" t="s">
        <v>98</v>
      </c>
      <c r="C32" s="172" t="s">
        <v>129</v>
      </c>
      <c r="D32" s="168" t="s">
        <v>130</v>
      </c>
      <c r="E32" s="168" t="s">
        <v>97</v>
      </c>
      <c r="F32" s="169">
        <v>13.6</v>
      </c>
      <c r="G32" s="170"/>
      <c r="H32" s="170"/>
      <c r="I32" s="170">
        <f t="shared" si="6"/>
        <v>0</v>
      </c>
      <c r="J32" s="168">
        <f t="shared" si="7"/>
        <v>292.81</v>
      </c>
      <c r="K32" s="1">
        <f t="shared" si="8"/>
        <v>0</v>
      </c>
      <c r="L32" s="1">
        <f>ROUND(F32*(G32+H32),2)</f>
        <v>0</v>
      </c>
      <c r="M32" s="1"/>
      <c r="N32" s="1">
        <v>21.53</v>
      </c>
      <c r="O32" s="1"/>
      <c r="P32" s="167">
        <f t="shared" si="9"/>
        <v>0</v>
      </c>
      <c r="Q32" s="173"/>
      <c r="R32" s="173">
        <v>0</v>
      </c>
      <c r="S32" s="167">
        <f t="shared" si="10"/>
        <v>0</v>
      </c>
      <c r="X32">
        <v>0</v>
      </c>
      <c r="Z32">
        <v>0</v>
      </c>
    </row>
    <row r="33" spans="1:26" ht="35.1" customHeight="1" x14ac:dyDescent="0.3">
      <c r="A33" s="171"/>
      <c r="B33" s="168" t="s">
        <v>131</v>
      </c>
      <c r="C33" s="172" t="s">
        <v>132</v>
      </c>
      <c r="D33" s="168" t="s">
        <v>133</v>
      </c>
      <c r="E33" s="168" t="s">
        <v>123</v>
      </c>
      <c r="F33" s="169">
        <v>12</v>
      </c>
      <c r="G33" s="170"/>
      <c r="H33" s="170"/>
      <c r="I33" s="170">
        <f t="shared" si="6"/>
        <v>0</v>
      </c>
      <c r="J33" s="168">
        <f t="shared" si="7"/>
        <v>53.76</v>
      </c>
      <c r="K33" s="1">
        <f t="shared" si="8"/>
        <v>0</v>
      </c>
      <c r="L33" s="1"/>
      <c r="M33" s="1">
        <f>ROUND(F33*(G33+H33),2)</f>
        <v>0</v>
      </c>
      <c r="N33" s="1">
        <v>4.4800000000000004</v>
      </c>
      <c r="O33" s="1"/>
      <c r="P33" s="167">
        <f t="shared" si="9"/>
        <v>0</v>
      </c>
      <c r="Q33" s="173"/>
      <c r="R33" s="173">
        <v>0</v>
      </c>
      <c r="S33" s="167">
        <f t="shared" si="10"/>
        <v>0</v>
      </c>
      <c r="X33">
        <v>0</v>
      </c>
      <c r="Z33">
        <v>0</v>
      </c>
    </row>
    <row r="34" spans="1:26" ht="35.1" customHeight="1" x14ac:dyDescent="0.3">
      <c r="A34" s="171"/>
      <c r="B34" s="168" t="s">
        <v>131</v>
      </c>
      <c r="C34" s="172" t="s">
        <v>134</v>
      </c>
      <c r="D34" s="168" t="s">
        <v>135</v>
      </c>
      <c r="E34" s="168" t="s">
        <v>123</v>
      </c>
      <c r="F34" s="169">
        <v>70</v>
      </c>
      <c r="G34" s="170"/>
      <c r="H34" s="170"/>
      <c r="I34" s="170">
        <f t="shared" si="6"/>
        <v>0</v>
      </c>
      <c r="J34" s="168">
        <f t="shared" si="7"/>
        <v>1632.4</v>
      </c>
      <c r="K34" s="1">
        <f t="shared" si="8"/>
        <v>0</v>
      </c>
      <c r="L34" s="1"/>
      <c r="M34" s="1">
        <f>ROUND(F34*(G34+H34),2)</f>
        <v>0</v>
      </c>
      <c r="N34" s="1">
        <v>23.32</v>
      </c>
      <c r="O34" s="1"/>
      <c r="P34" s="167">
        <f t="shared" si="9"/>
        <v>0</v>
      </c>
      <c r="Q34" s="173"/>
      <c r="R34" s="173">
        <v>0</v>
      </c>
      <c r="S34" s="167">
        <f t="shared" si="10"/>
        <v>0</v>
      </c>
      <c r="X34">
        <v>0</v>
      </c>
      <c r="Z34">
        <v>0</v>
      </c>
    </row>
    <row r="35" spans="1:26" x14ac:dyDescent="0.3">
      <c r="A35" s="156"/>
      <c r="B35" s="156"/>
      <c r="C35" s="156"/>
      <c r="D35" s="156" t="s">
        <v>66</v>
      </c>
      <c r="E35" s="156"/>
      <c r="F35" s="167"/>
      <c r="G35" s="159">
        <f>ROUND((SUM(L27:L34))/1,2)</f>
        <v>0</v>
      </c>
      <c r="H35" s="159">
        <f>ROUND((SUM(M27:M34))/1,2)</f>
        <v>0</v>
      </c>
      <c r="I35" s="159">
        <f>ROUND((SUM(I27:I34))/1,2)</f>
        <v>0</v>
      </c>
      <c r="J35" s="156"/>
      <c r="K35" s="156"/>
      <c r="L35" s="156">
        <f>ROUND((SUM(L27:L34))/1,2)</f>
        <v>0</v>
      </c>
      <c r="M35" s="156">
        <f>ROUND((SUM(M27:M34))/1,2)</f>
        <v>0</v>
      </c>
      <c r="N35" s="156"/>
      <c r="O35" s="156"/>
      <c r="P35" s="174">
        <f>ROUND((SUM(P27:P34))/1,2)</f>
        <v>5.88</v>
      </c>
      <c r="Q35" s="153"/>
      <c r="R35" s="153"/>
      <c r="S35" s="174">
        <f>ROUND((SUM(S27:S34))/1,2)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3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3">
      <c r="A37" s="156"/>
      <c r="B37" s="156"/>
      <c r="C37" s="156"/>
      <c r="D37" s="156" t="s">
        <v>67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35.1" customHeight="1" x14ac:dyDescent="0.3">
      <c r="A38" s="171"/>
      <c r="B38" s="168" t="s">
        <v>106</v>
      </c>
      <c r="C38" s="172" t="s">
        <v>136</v>
      </c>
      <c r="D38" s="168" t="s">
        <v>137</v>
      </c>
      <c r="E38" s="168" t="s">
        <v>92</v>
      </c>
      <c r="F38" s="169">
        <v>1.25</v>
      </c>
      <c r="G38" s="170"/>
      <c r="H38" s="170"/>
      <c r="I38" s="170">
        <f>ROUND(F38*(G38+H38),2)</f>
        <v>0</v>
      </c>
      <c r="J38" s="168">
        <f>ROUND(F38*(N38),2)</f>
        <v>134.88</v>
      </c>
      <c r="K38" s="1">
        <f>ROUND(F38*(O38),2)</f>
        <v>0</v>
      </c>
      <c r="L38" s="1">
        <f>ROUND(F38*(G38+H38),2)</f>
        <v>0</v>
      </c>
      <c r="M38" s="1"/>
      <c r="N38" s="1">
        <v>107.9</v>
      </c>
      <c r="O38" s="1"/>
      <c r="P38" s="167">
        <f>ROUND(F38*(R38),3)</f>
        <v>3.028</v>
      </c>
      <c r="Q38" s="173"/>
      <c r="R38" s="173">
        <v>2.4220999999999999</v>
      </c>
      <c r="S38" s="167">
        <f>ROUND(F38*(X38),3)</f>
        <v>0</v>
      </c>
      <c r="X38">
        <v>0</v>
      </c>
      <c r="Z38">
        <v>0</v>
      </c>
    </row>
    <row r="39" spans="1:26" ht="35.1" customHeight="1" x14ac:dyDescent="0.3">
      <c r="A39" s="171"/>
      <c r="B39" s="168" t="s">
        <v>106</v>
      </c>
      <c r="C39" s="172" t="s">
        <v>138</v>
      </c>
      <c r="D39" s="168" t="s">
        <v>139</v>
      </c>
      <c r="E39" s="168" t="s">
        <v>97</v>
      </c>
      <c r="F39" s="169">
        <v>10</v>
      </c>
      <c r="G39" s="170"/>
      <c r="H39" s="170"/>
      <c r="I39" s="170">
        <f>ROUND(F39*(G39+H39),2)</f>
        <v>0</v>
      </c>
      <c r="J39" s="168">
        <f>ROUND(F39*(N39),2)</f>
        <v>76.400000000000006</v>
      </c>
      <c r="K39" s="1">
        <f>ROUND(F39*(O39),2)</f>
        <v>0</v>
      </c>
      <c r="L39" s="1">
        <f>ROUND(F39*(G39+H39),2)</f>
        <v>0</v>
      </c>
      <c r="M39" s="1"/>
      <c r="N39" s="1">
        <v>7.64</v>
      </c>
      <c r="O39" s="1"/>
      <c r="P39" s="167">
        <f>ROUND(F39*(R39),3)</f>
        <v>3.3000000000000002E-2</v>
      </c>
      <c r="Q39" s="173"/>
      <c r="R39" s="173">
        <v>3.3E-3</v>
      </c>
      <c r="S39" s="167">
        <f>ROUND(F39*(X39),3)</f>
        <v>0</v>
      </c>
      <c r="X39">
        <v>0</v>
      </c>
      <c r="Z39">
        <v>0</v>
      </c>
    </row>
    <row r="40" spans="1:26" ht="35.1" customHeight="1" x14ac:dyDescent="0.3">
      <c r="A40" s="171"/>
      <c r="B40" s="168" t="s">
        <v>106</v>
      </c>
      <c r="C40" s="172" t="s">
        <v>140</v>
      </c>
      <c r="D40" s="168" t="s">
        <v>141</v>
      </c>
      <c r="E40" s="168" t="s">
        <v>97</v>
      </c>
      <c r="F40" s="169">
        <v>10</v>
      </c>
      <c r="G40" s="170"/>
      <c r="H40" s="170"/>
      <c r="I40" s="170">
        <f>ROUND(F40*(G40+H40),2)</f>
        <v>0</v>
      </c>
      <c r="J40" s="168">
        <f>ROUND(F40*(N40),2)</f>
        <v>28.7</v>
      </c>
      <c r="K40" s="1">
        <f>ROUND(F40*(O40),2)</f>
        <v>0</v>
      </c>
      <c r="L40" s="1">
        <f>ROUND(F40*(G40+H40),2)</f>
        <v>0</v>
      </c>
      <c r="M40" s="1"/>
      <c r="N40" s="1">
        <v>2.87</v>
      </c>
      <c r="O40" s="1"/>
      <c r="P40" s="167">
        <f>ROUND(F40*(R40),3)</f>
        <v>0</v>
      </c>
      <c r="Q40" s="173"/>
      <c r="R40" s="173">
        <v>0</v>
      </c>
      <c r="S40" s="167">
        <f>ROUND(F40*(X40),3)</f>
        <v>0</v>
      </c>
      <c r="X40">
        <v>0</v>
      </c>
      <c r="Z40">
        <v>0</v>
      </c>
    </row>
    <row r="41" spans="1:26" ht="35.1" customHeight="1" x14ac:dyDescent="0.3">
      <c r="A41" s="171"/>
      <c r="B41" s="168" t="s">
        <v>106</v>
      </c>
      <c r="C41" s="172" t="s">
        <v>142</v>
      </c>
      <c r="D41" s="168" t="s">
        <v>143</v>
      </c>
      <c r="E41" s="168" t="s">
        <v>118</v>
      </c>
      <c r="F41" s="169">
        <v>7.0999999999999994E-2</v>
      </c>
      <c r="G41" s="170"/>
      <c r="H41" s="170"/>
      <c r="I41" s="170">
        <f>ROUND(F41*(G41+H41),2)</f>
        <v>0</v>
      </c>
      <c r="J41" s="168">
        <f>ROUND(F41*(N41),2)</f>
        <v>89.73</v>
      </c>
      <c r="K41" s="1">
        <f>ROUND(F41*(O41),2)</f>
        <v>0</v>
      </c>
      <c r="L41" s="1">
        <f>ROUND(F41*(G41+H41),2)</f>
        <v>0</v>
      </c>
      <c r="M41" s="1"/>
      <c r="N41" s="1">
        <v>1263.77</v>
      </c>
      <c r="O41" s="1"/>
      <c r="P41" s="167">
        <f>ROUND(F41*(R41),3)</f>
        <v>7.5999999999999998E-2</v>
      </c>
      <c r="Q41" s="173"/>
      <c r="R41" s="173">
        <v>1.06755814</v>
      </c>
      <c r="S41" s="167">
        <f>ROUND(F41*(X41),3)</f>
        <v>0</v>
      </c>
      <c r="X41">
        <v>0</v>
      </c>
      <c r="Z41">
        <v>0</v>
      </c>
    </row>
    <row r="42" spans="1:26" x14ac:dyDescent="0.3">
      <c r="A42" s="156"/>
      <c r="B42" s="156"/>
      <c r="C42" s="156"/>
      <c r="D42" s="156" t="s">
        <v>67</v>
      </c>
      <c r="E42" s="156"/>
      <c r="F42" s="167"/>
      <c r="G42" s="159">
        <f>ROUND((SUM(L37:L41))/1,2)</f>
        <v>0</v>
      </c>
      <c r="H42" s="159">
        <f>ROUND((SUM(M37:M41))/1,2)</f>
        <v>0</v>
      </c>
      <c r="I42" s="159">
        <f>ROUND((SUM(I37:I41))/1,2)</f>
        <v>0</v>
      </c>
      <c r="J42" s="156"/>
      <c r="K42" s="156"/>
      <c r="L42" s="156">
        <f>ROUND((SUM(L37:L41))/1,2)</f>
        <v>0</v>
      </c>
      <c r="M42" s="156">
        <f>ROUND((SUM(M37:M41))/1,2)</f>
        <v>0</v>
      </c>
      <c r="N42" s="156"/>
      <c r="O42" s="156"/>
      <c r="P42" s="174">
        <f>ROUND((SUM(P37:P41))/1,2)</f>
        <v>3.14</v>
      </c>
      <c r="Q42" s="153"/>
      <c r="R42" s="153"/>
      <c r="S42" s="174">
        <f>ROUND((SUM(S37:S41))/1,2)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3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3">
      <c r="A44" s="156"/>
      <c r="B44" s="156"/>
      <c r="C44" s="156"/>
      <c r="D44" s="156" t="s">
        <v>68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35.1" customHeight="1" x14ac:dyDescent="0.3">
      <c r="A45" s="171"/>
      <c r="B45" s="168">
        <v>221</v>
      </c>
      <c r="C45" s="172" t="s">
        <v>144</v>
      </c>
      <c r="D45" s="168" t="s">
        <v>145</v>
      </c>
      <c r="E45" s="168" t="s">
        <v>97</v>
      </c>
      <c r="F45" s="169">
        <v>115</v>
      </c>
      <c r="G45" s="170"/>
      <c r="H45" s="170"/>
      <c r="I45" s="170">
        <f>ROUND(F45*(G45+H45),2)</f>
        <v>0</v>
      </c>
      <c r="J45" s="168">
        <f>ROUND(F45*(N45),2)</f>
        <v>1163.8</v>
      </c>
      <c r="K45" s="1">
        <f>ROUND(F45*(O45),2)</f>
        <v>0</v>
      </c>
      <c r="L45" s="1">
        <f>ROUND(F45*(G45+H45),2)</f>
        <v>0</v>
      </c>
      <c r="M45" s="1"/>
      <c r="N45" s="1">
        <v>10.119999999999999</v>
      </c>
      <c r="O45" s="1"/>
      <c r="P45" s="167">
        <f>ROUND(F45*(R45),3)</f>
        <v>0</v>
      </c>
      <c r="Q45" s="173"/>
      <c r="R45" s="173">
        <v>0</v>
      </c>
      <c r="S45" s="167">
        <f>ROUND(F45*(X45),3)</f>
        <v>0</v>
      </c>
      <c r="X45">
        <v>0</v>
      </c>
      <c r="Z45">
        <v>0</v>
      </c>
    </row>
    <row r="46" spans="1:26" ht="35.1" customHeight="1" x14ac:dyDescent="0.3">
      <c r="A46" s="171"/>
      <c r="B46" s="168" t="s">
        <v>98</v>
      </c>
      <c r="C46" s="172" t="s">
        <v>146</v>
      </c>
      <c r="D46" s="168" t="s">
        <v>147</v>
      </c>
      <c r="E46" s="168" t="s">
        <v>97</v>
      </c>
      <c r="F46" s="169">
        <v>635</v>
      </c>
      <c r="G46" s="170"/>
      <c r="H46" s="170"/>
      <c r="I46" s="170">
        <f>ROUND(F46*(G46+H46),2)</f>
        <v>0</v>
      </c>
      <c r="J46" s="168">
        <f>ROUND(F46*(N46),2)</f>
        <v>9715.5</v>
      </c>
      <c r="K46" s="1">
        <f>ROUND(F46*(O46),2)</f>
        <v>0</v>
      </c>
      <c r="L46" s="1">
        <f>ROUND(F46*(G46+H46),2)</f>
        <v>0</v>
      </c>
      <c r="M46" s="1"/>
      <c r="N46" s="1">
        <v>15.3</v>
      </c>
      <c r="O46" s="1"/>
      <c r="P46" s="167">
        <f>ROUND(F46*(R46),3)</f>
        <v>0</v>
      </c>
      <c r="Q46" s="173"/>
      <c r="R46" s="173">
        <v>0</v>
      </c>
      <c r="S46" s="167">
        <f>ROUND(F46*(X46),3)</f>
        <v>0</v>
      </c>
      <c r="X46">
        <v>0</v>
      </c>
      <c r="Z46">
        <v>0</v>
      </c>
    </row>
    <row r="47" spans="1:26" x14ac:dyDescent="0.3">
      <c r="A47" s="156"/>
      <c r="B47" s="156"/>
      <c r="C47" s="156"/>
      <c r="D47" s="156" t="s">
        <v>68</v>
      </c>
      <c r="E47" s="156"/>
      <c r="F47" s="167"/>
      <c r="G47" s="159">
        <f>ROUND((SUM(L44:L46))/1,2)</f>
        <v>0</v>
      </c>
      <c r="H47" s="159">
        <f>ROUND((SUM(M44:M46))/1,2)</f>
        <v>0</v>
      </c>
      <c r="I47" s="159">
        <f>ROUND((SUM(I44:I46))/1,2)</f>
        <v>0</v>
      </c>
      <c r="J47" s="156"/>
      <c r="K47" s="156"/>
      <c r="L47" s="156">
        <f>ROUND((SUM(L44:L46))/1,2)</f>
        <v>0</v>
      </c>
      <c r="M47" s="156">
        <f>ROUND((SUM(M44:M46))/1,2)</f>
        <v>0</v>
      </c>
      <c r="N47" s="156"/>
      <c r="O47" s="156"/>
      <c r="P47" s="174">
        <f>ROUND((SUM(P44:P46))/1,2)</f>
        <v>0</v>
      </c>
      <c r="Q47" s="153"/>
      <c r="R47" s="153"/>
      <c r="S47" s="174">
        <f>ROUND((SUM(S44:S46))/1,2)</f>
        <v>0</v>
      </c>
      <c r="T47" s="153"/>
      <c r="U47" s="153"/>
      <c r="V47" s="153"/>
      <c r="W47" s="153"/>
      <c r="X47" s="153"/>
      <c r="Y47" s="153"/>
      <c r="Z47" s="153"/>
    </row>
    <row r="48" spans="1:26" x14ac:dyDescent="0.3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 x14ac:dyDescent="0.3">
      <c r="A49" s="156"/>
      <c r="B49" s="156"/>
      <c r="C49" s="156"/>
      <c r="D49" s="156" t="s">
        <v>69</v>
      </c>
      <c r="E49" s="156"/>
      <c r="F49" s="16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3"/>
      <c r="R49" s="153"/>
      <c r="S49" s="156"/>
      <c r="T49" s="153"/>
      <c r="U49" s="153"/>
      <c r="V49" s="153"/>
      <c r="W49" s="153"/>
      <c r="X49" s="153"/>
      <c r="Y49" s="153"/>
      <c r="Z49" s="153"/>
    </row>
    <row r="50" spans="1:26" ht="35.1" customHeight="1" x14ac:dyDescent="0.3">
      <c r="A50" s="171"/>
      <c r="B50" s="168" t="s">
        <v>106</v>
      </c>
      <c r="C50" s="172" t="s">
        <v>148</v>
      </c>
      <c r="D50" s="168" t="s">
        <v>149</v>
      </c>
      <c r="E50" s="168" t="s">
        <v>97</v>
      </c>
      <c r="F50" s="169">
        <v>54.2</v>
      </c>
      <c r="G50" s="170"/>
      <c r="H50" s="170"/>
      <c r="I50" s="170">
        <f t="shared" ref="I50:I59" si="11">ROUND(F50*(G50+H50),2)</f>
        <v>0</v>
      </c>
      <c r="J50" s="168">
        <f t="shared" ref="J50:J59" si="12">ROUND(F50*(N50),2)</f>
        <v>454.74</v>
      </c>
      <c r="K50" s="1">
        <f t="shared" ref="K50:K59" si="13">ROUND(F50*(O50),2)</f>
        <v>0</v>
      </c>
      <c r="L50" s="1">
        <f t="shared" ref="L50:L58" si="14">ROUND(F50*(G50+H50),2)</f>
        <v>0</v>
      </c>
      <c r="M50" s="1"/>
      <c r="N50" s="1">
        <v>8.39</v>
      </c>
      <c r="O50" s="1"/>
      <c r="P50" s="167">
        <f t="shared" ref="P50:P59" si="15">ROUND(F50*(R50),3)</f>
        <v>2.585</v>
      </c>
      <c r="Q50" s="173"/>
      <c r="R50" s="173">
        <v>4.7699999999999999E-2</v>
      </c>
      <c r="S50" s="167">
        <f t="shared" ref="S50:S59" si="16">ROUND(F50*(X50),3)</f>
        <v>0</v>
      </c>
      <c r="X50">
        <v>0</v>
      </c>
      <c r="Z50">
        <v>0</v>
      </c>
    </row>
    <row r="51" spans="1:26" ht="35.1" customHeight="1" x14ac:dyDescent="0.3">
      <c r="A51" s="171"/>
      <c r="B51" s="168" t="s">
        <v>106</v>
      </c>
      <c r="C51" s="172" t="s">
        <v>150</v>
      </c>
      <c r="D51" s="168" t="s">
        <v>151</v>
      </c>
      <c r="E51" s="168" t="s">
        <v>92</v>
      </c>
      <c r="F51" s="169">
        <v>2.145</v>
      </c>
      <c r="G51" s="170"/>
      <c r="H51" s="170"/>
      <c r="I51" s="170">
        <f t="shared" si="11"/>
        <v>0</v>
      </c>
      <c r="J51" s="168">
        <f t="shared" si="12"/>
        <v>265.36</v>
      </c>
      <c r="K51" s="1">
        <f t="shared" si="13"/>
        <v>0</v>
      </c>
      <c r="L51" s="1">
        <f t="shared" si="14"/>
        <v>0</v>
      </c>
      <c r="M51" s="1"/>
      <c r="N51" s="1">
        <v>123.71</v>
      </c>
      <c r="O51" s="1"/>
      <c r="P51" s="167">
        <f t="shared" si="15"/>
        <v>5.1929999999999996</v>
      </c>
      <c r="Q51" s="173"/>
      <c r="R51" s="173">
        <v>2.4210275700000001</v>
      </c>
      <c r="S51" s="167">
        <f t="shared" si="16"/>
        <v>0</v>
      </c>
      <c r="X51">
        <v>0</v>
      </c>
      <c r="Z51">
        <v>0</v>
      </c>
    </row>
    <row r="52" spans="1:26" ht="35.1" customHeight="1" x14ac:dyDescent="0.3">
      <c r="A52" s="171"/>
      <c r="B52" s="168" t="s">
        <v>106</v>
      </c>
      <c r="C52" s="172" t="s">
        <v>152</v>
      </c>
      <c r="D52" s="168" t="s">
        <v>153</v>
      </c>
      <c r="E52" s="168" t="s">
        <v>92</v>
      </c>
      <c r="F52" s="169">
        <v>2.145</v>
      </c>
      <c r="G52" s="170"/>
      <c r="H52" s="170"/>
      <c r="I52" s="170">
        <f t="shared" si="11"/>
        <v>0</v>
      </c>
      <c r="J52" s="168">
        <f t="shared" si="12"/>
        <v>84.13</v>
      </c>
      <c r="K52" s="1">
        <f t="shared" si="13"/>
        <v>0</v>
      </c>
      <c r="L52" s="1">
        <f t="shared" si="14"/>
        <v>0</v>
      </c>
      <c r="M52" s="1"/>
      <c r="N52" s="1">
        <v>39.22</v>
      </c>
      <c r="O52" s="1"/>
      <c r="P52" s="167">
        <f t="shared" si="15"/>
        <v>8.5999999999999993E-2</v>
      </c>
      <c r="Q52" s="173"/>
      <c r="R52" s="173">
        <v>0.04</v>
      </c>
      <c r="S52" s="167">
        <f t="shared" si="16"/>
        <v>0</v>
      </c>
      <c r="X52">
        <v>0</v>
      </c>
      <c r="Z52">
        <v>0</v>
      </c>
    </row>
    <row r="53" spans="1:26" ht="35.1" customHeight="1" x14ac:dyDescent="0.3">
      <c r="A53" s="171"/>
      <c r="B53" s="168" t="s">
        <v>106</v>
      </c>
      <c r="C53" s="172" t="s">
        <v>154</v>
      </c>
      <c r="D53" s="168" t="s">
        <v>155</v>
      </c>
      <c r="E53" s="168" t="s">
        <v>92</v>
      </c>
      <c r="F53" s="169">
        <v>5.6269999999999998</v>
      </c>
      <c r="G53" s="170"/>
      <c r="H53" s="170"/>
      <c r="I53" s="170">
        <f t="shared" si="11"/>
        <v>0</v>
      </c>
      <c r="J53" s="168">
        <f t="shared" si="12"/>
        <v>213.32</v>
      </c>
      <c r="K53" s="1">
        <f t="shared" si="13"/>
        <v>0</v>
      </c>
      <c r="L53" s="1">
        <f t="shared" si="14"/>
        <v>0</v>
      </c>
      <c r="M53" s="1"/>
      <c r="N53" s="1">
        <v>37.909999999999997</v>
      </c>
      <c r="O53" s="1"/>
      <c r="P53" s="167">
        <f t="shared" si="15"/>
        <v>10.337</v>
      </c>
      <c r="Q53" s="173"/>
      <c r="R53" s="173">
        <v>1.837</v>
      </c>
      <c r="S53" s="167">
        <f t="shared" si="16"/>
        <v>0</v>
      </c>
      <c r="X53">
        <v>0</v>
      </c>
      <c r="Z53">
        <v>0</v>
      </c>
    </row>
    <row r="54" spans="1:26" ht="35.1" customHeight="1" x14ac:dyDescent="0.3">
      <c r="A54" s="171"/>
      <c r="B54" s="168" t="s">
        <v>98</v>
      </c>
      <c r="C54" s="172" t="s">
        <v>156</v>
      </c>
      <c r="D54" s="168" t="s">
        <v>157</v>
      </c>
      <c r="E54" s="168" t="s">
        <v>123</v>
      </c>
      <c r="F54" s="169">
        <v>2</v>
      </c>
      <c r="G54" s="170"/>
      <c r="H54" s="170"/>
      <c r="I54" s="170">
        <f t="shared" si="11"/>
        <v>0</v>
      </c>
      <c r="J54" s="168">
        <f t="shared" si="12"/>
        <v>1911.9</v>
      </c>
      <c r="K54" s="1">
        <f t="shared" si="13"/>
        <v>0</v>
      </c>
      <c r="L54" s="1">
        <f t="shared" si="14"/>
        <v>0</v>
      </c>
      <c r="M54" s="1"/>
      <c r="N54" s="1">
        <v>955.95</v>
      </c>
      <c r="O54" s="1"/>
      <c r="P54" s="167">
        <f t="shared" si="15"/>
        <v>0</v>
      </c>
      <c r="Q54" s="173"/>
      <c r="R54" s="173">
        <v>0</v>
      </c>
      <c r="S54" s="167">
        <f t="shared" si="16"/>
        <v>0</v>
      </c>
      <c r="X54">
        <v>0</v>
      </c>
      <c r="Z54">
        <v>0</v>
      </c>
    </row>
    <row r="55" spans="1:26" ht="35.1" customHeight="1" x14ac:dyDescent="0.3">
      <c r="A55" s="171"/>
      <c r="B55" s="168" t="s">
        <v>98</v>
      </c>
      <c r="C55" s="172" t="s">
        <v>158</v>
      </c>
      <c r="D55" s="168" t="s">
        <v>159</v>
      </c>
      <c r="E55" s="168" t="s">
        <v>97</v>
      </c>
      <c r="F55" s="169">
        <v>27</v>
      </c>
      <c r="G55" s="170"/>
      <c r="H55" s="170"/>
      <c r="I55" s="170">
        <f t="shared" si="11"/>
        <v>0</v>
      </c>
      <c r="J55" s="168">
        <f t="shared" si="12"/>
        <v>387.99</v>
      </c>
      <c r="K55" s="1">
        <f t="shared" si="13"/>
        <v>0</v>
      </c>
      <c r="L55" s="1">
        <f t="shared" si="14"/>
        <v>0</v>
      </c>
      <c r="M55" s="1"/>
      <c r="N55" s="1">
        <v>14.37</v>
      </c>
      <c r="O55" s="1"/>
      <c r="P55" s="167">
        <f t="shared" si="15"/>
        <v>0</v>
      </c>
      <c r="Q55" s="173"/>
      <c r="R55" s="173">
        <v>0</v>
      </c>
      <c r="S55" s="167">
        <f t="shared" si="16"/>
        <v>0</v>
      </c>
      <c r="X55">
        <v>0</v>
      </c>
      <c r="Z55">
        <v>0</v>
      </c>
    </row>
    <row r="56" spans="1:26" ht="35.1" customHeight="1" x14ac:dyDescent="0.3">
      <c r="A56" s="171"/>
      <c r="B56" s="168" t="s">
        <v>98</v>
      </c>
      <c r="C56" s="172" t="s">
        <v>160</v>
      </c>
      <c r="D56" s="168" t="s">
        <v>161</v>
      </c>
      <c r="E56" s="168" t="s">
        <v>97</v>
      </c>
      <c r="F56" s="169">
        <v>27</v>
      </c>
      <c r="G56" s="170"/>
      <c r="H56" s="170"/>
      <c r="I56" s="170">
        <f t="shared" si="11"/>
        <v>0</v>
      </c>
      <c r="J56" s="168">
        <f t="shared" si="12"/>
        <v>132.30000000000001</v>
      </c>
      <c r="K56" s="1">
        <f t="shared" si="13"/>
        <v>0</v>
      </c>
      <c r="L56" s="1">
        <f t="shared" si="14"/>
        <v>0</v>
      </c>
      <c r="M56" s="1"/>
      <c r="N56" s="1">
        <v>4.9000000000000004</v>
      </c>
      <c r="O56" s="1"/>
      <c r="P56" s="167">
        <f t="shared" si="15"/>
        <v>0</v>
      </c>
      <c r="Q56" s="173"/>
      <c r="R56" s="173">
        <v>0</v>
      </c>
      <c r="S56" s="167">
        <f t="shared" si="16"/>
        <v>0</v>
      </c>
      <c r="X56">
        <v>0</v>
      </c>
      <c r="Z56">
        <v>0</v>
      </c>
    </row>
    <row r="57" spans="1:26" ht="35.1" customHeight="1" x14ac:dyDescent="0.3">
      <c r="A57" s="171"/>
      <c r="B57" s="168" t="s">
        <v>98</v>
      </c>
      <c r="C57" s="172" t="s">
        <v>162</v>
      </c>
      <c r="D57" s="168" t="s">
        <v>163</v>
      </c>
      <c r="E57" s="168" t="s">
        <v>123</v>
      </c>
      <c r="F57" s="169">
        <v>2</v>
      </c>
      <c r="G57" s="170"/>
      <c r="H57" s="170"/>
      <c r="I57" s="170">
        <f t="shared" si="11"/>
        <v>0</v>
      </c>
      <c r="J57" s="168">
        <f t="shared" si="12"/>
        <v>32.479999999999997</v>
      </c>
      <c r="K57" s="1">
        <f t="shared" si="13"/>
        <v>0</v>
      </c>
      <c r="L57" s="1">
        <f t="shared" si="14"/>
        <v>0</v>
      </c>
      <c r="M57" s="1"/>
      <c r="N57" s="1">
        <v>16.239999999999998</v>
      </c>
      <c r="O57" s="1"/>
      <c r="P57" s="167">
        <f t="shared" si="15"/>
        <v>0</v>
      </c>
      <c r="Q57" s="173"/>
      <c r="R57" s="173">
        <v>0</v>
      </c>
      <c r="S57" s="167">
        <f t="shared" si="16"/>
        <v>0</v>
      </c>
      <c r="X57">
        <v>0</v>
      </c>
      <c r="Z57">
        <v>0</v>
      </c>
    </row>
    <row r="58" spans="1:26" ht="35.1" customHeight="1" x14ac:dyDescent="0.3">
      <c r="A58" s="171"/>
      <c r="B58" s="168" t="s">
        <v>98</v>
      </c>
      <c r="C58" s="172" t="s">
        <v>164</v>
      </c>
      <c r="D58" s="168" t="s">
        <v>165</v>
      </c>
      <c r="E58" s="168" t="s">
        <v>123</v>
      </c>
      <c r="F58" s="169">
        <v>2</v>
      </c>
      <c r="G58" s="170"/>
      <c r="H58" s="170"/>
      <c r="I58" s="170">
        <f t="shared" si="11"/>
        <v>0</v>
      </c>
      <c r="J58" s="168">
        <f t="shared" si="12"/>
        <v>40.32</v>
      </c>
      <c r="K58" s="1">
        <f t="shared" si="13"/>
        <v>0</v>
      </c>
      <c r="L58" s="1">
        <f t="shared" si="14"/>
        <v>0</v>
      </c>
      <c r="M58" s="1"/>
      <c r="N58" s="1">
        <v>20.16</v>
      </c>
      <c r="O58" s="1"/>
      <c r="P58" s="167">
        <f t="shared" si="15"/>
        <v>0</v>
      </c>
      <c r="Q58" s="173"/>
      <c r="R58" s="173">
        <v>0</v>
      </c>
      <c r="S58" s="167">
        <f t="shared" si="16"/>
        <v>0</v>
      </c>
      <c r="X58">
        <v>0</v>
      </c>
      <c r="Z58">
        <v>0</v>
      </c>
    </row>
    <row r="59" spans="1:26" ht="35.1" customHeight="1" x14ac:dyDescent="0.3">
      <c r="A59" s="171"/>
      <c r="B59" s="168" t="s">
        <v>131</v>
      </c>
      <c r="C59" s="172" t="s">
        <v>166</v>
      </c>
      <c r="D59" s="168" t="s">
        <v>167</v>
      </c>
      <c r="E59" s="168" t="s">
        <v>123</v>
      </c>
      <c r="F59" s="169">
        <v>2</v>
      </c>
      <c r="G59" s="170"/>
      <c r="H59" s="170"/>
      <c r="I59" s="170">
        <f t="shared" si="11"/>
        <v>0</v>
      </c>
      <c r="J59" s="168">
        <f t="shared" si="12"/>
        <v>202.84</v>
      </c>
      <c r="K59" s="1">
        <f t="shared" si="13"/>
        <v>0</v>
      </c>
      <c r="L59" s="1"/>
      <c r="M59" s="1">
        <f>ROUND(F59*(G59+H59),2)</f>
        <v>0</v>
      </c>
      <c r="N59" s="1">
        <v>101.42</v>
      </c>
      <c r="O59" s="1"/>
      <c r="P59" s="167">
        <f t="shared" si="15"/>
        <v>0</v>
      </c>
      <c r="Q59" s="173"/>
      <c r="R59" s="173">
        <v>0</v>
      </c>
      <c r="S59" s="167">
        <f t="shared" si="16"/>
        <v>0</v>
      </c>
      <c r="X59">
        <v>0</v>
      </c>
      <c r="Z59">
        <v>0</v>
      </c>
    </row>
    <row r="60" spans="1:26" x14ac:dyDescent="0.3">
      <c r="A60" s="156"/>
      <c r="B60" s="156"/>
      <c r="C60" s="156"/>
      <c r="D60" s="156" t="s">
        <v>69</v>
      </c>
      <c r="E60" s="156"/>
      <c r="F60" s="167"/>
      <c r="G60" s="159">
        <f>ROUND((SUM(L49:L59))/1,2)</f>
        <v>0</v>
      </c>
      <c r="H60" s="159">
        <f>ROUND((SUM(M49:M59))/1,2)</f>
        <v>0</v>
      </c>
      <c r="I60" s="159">
        <f>ROUND((SUM(I49:I59))/1,2)</f>
        <v>0</v>
      </c>
      <c r="J60" s="156"/>
      <c r="K60" s="156"/>
      <c r="L60" s="156">
        <f>ROUND((SUM(L49:L59))/1,2)</f>
        <v>0</v>
      </c>
      <c r="M60" s="156">
        <f>ROUND((SUM(M49:M59))/1,2)</f>
        <v>0</v>
      </c>
      <c r="N60" s="156"/>
      <c r="O60" s="156"/>
      <c r="P60" s="174">
        <f>ROUND((SUM(P49:P59))/1,2)</f>
        <v>18.2</v>
      </c>
      <c r="Q60" s="153"/>
      <c r="R60" s="153"/>
      <c r="S60" s="174">
        <f>ROUND((SUM(S49:S59))/1,2)</f>
        <v>0</v>
      </c>
      <c r="T60" s="153"/>
      <c r="U60" s="153"/>
      <c r="V60" s="153"/>
      <c r="W60" s="153"/>
      <c r="X60" s="153"/>
      <c r="Y60" s="153"/>
      <c r="Z60" s="153"/>
    </row>
    <row r="61" spans="1:26" x14ac:dyDescent="0.3">
      <c r="A61" s="1"/>
      <c r="B61" s="1"/>
      <c r="C61" s="1"/>
      <c r="D61" s="1"/>
      <c r="E61" s="1"/>
      <c r="F61" s="163"/>
      <c r="G61" s="149"/>
      <c r="H61" s="149"/>
      <c r="I61" s="149"/>
      <c r="J61" s="1"/>
      <c r="K61" s="1"/>
      <c r="L61" s="1"/>
      <c r="M61" s="1"/>
      <c r="N61" s="1"/>
      <c r="O61" s="1"/>
      <c r="P61" s="1"/>
      <c r="S61" s="1"/>
    </row>
    <row r="62" spans="1:26" x14ac:dyDescent="0.3">
      <c r="A62" s="156"/>
      <c r="B62" s="156"/>
      <c r="C62" s="156"/>
      <c r="D62" s="156" t="s">
        <v>70</v>
      </c>
      <c r="E62" s="156"/>
      <c r="F62" s="167"/>
      <c r="G62" s="157"/>
      <c r="H62" s="157"/>
      <c r="I62" s="157"/>
      <c r="J62" s="156"/>
      <c r="K62" s="156"/>
      <c r="L62" s="156"/>
      <c r="M62" s="156"/>
      <c r="N62" s="156"/>
      <c r="O62" s="156"/>
      <c r="P62" s="156"/>
      <c r="Q62" s="153"/>
      <c r="R62" s="153"/>
      <c r="S62" s="156"/>
      <c r="T62" s="153"/>
      <c r="U62" s="153"/>
      <c r="V62" s="153"/>
      <c r="W62" s="153"/>
      <c r="X62" s="153"/>
      <c r="Y62" s="153"/>
      <c r="Z62" s="153"/>
    </row>
    <row r="63" spans="1:26" ht="35.1" customHeight="1" x14ac:dyDescent="0.3">
      <c r="A63" s="171"/>
      <c r="B63" s="168" t="s">
        <v>168</v>
      </c>
      <c r="C63" s="172" t="s">
        <v>169</v>
      </c>
      <c r="D63" s="168" t="s">
        <v>170</v>
      </c>
      <c r="E63" s="168" t="s">
        <v>97</v>
      </c>
      <c r="F63" s="169">
        <v>45.6</v>
      </c>
      <c r="G63" s="170"/>
      <c r="H63" s="170"/>
      <c r="I63" s="170">
        <f>ROUND(F63*(G63+H63),2)</f>
        <v>0</v>
      </c>
      <c r="J63" s="168">
        <f>ROUND(F63*(N63),2)</f>
        <v>100.32</v>
      </c>
      <c r="K63" s="1">
        <f>ROUND(F63*(O63),2)</f>
        <v>0</v>
      </c>
      <c r="L63" s="1">
        <f>ROUND(F63*(G63+H63),2)</f>
        <v>0</v>
      </c>
      <c r="M63" s="1"/>
      <c r="N63" s="1">
        <v>2.2000000000000002</v>
      </c>
      <c r="O63" s="1"/>
      <c r="P63" s="167">
        <f>ROUND(F63*(R63),3)</f>
        <v>0</v>
      </c>
      <c r="Q63" s="173"/>
      <c r="R63" s="173">
        <v>0</v>
      </c>
      <c r="S63" s="167">
        <f>ROUND(F63*(X63),3)</f>
        <v>0</v>
      </c>
      <c r="X63">
        <v>0</v>
      </c>
      <c r="Z63">
        <v>0</v>
      </c>
    </row>
    <row r="64" spans="1:26" ht="35.1" customHeight="1" x14ac:dyDescent="0.3">
      <c r="A64" s="171"/>
      <c r="B64" s="168" t="s">
        <v>171</v>
      </c>
      <c r="C64" s="172" t="s">
        <v>172</v>
      </c>
      <c r="D64" s="168" t="s">
        <v>173</v>
      </c>
      <c r="E64" s="168" t="s">
        <v>174</v>
      </c>
      <c r="F64" s="169">
        <v>30.5</v>
      </c>
      <c r="G64" s="170"/>
      <c r="H64" s="170"/>
      <c r="I64" s="170">
        <f>ROUND(F64*(G64+H64),2)</f>
        <v>0</v>
      </c>
      <c r="J64" s="168">
        <f>ROUND(F64*(N64),2)</f>
        <v>197.64</v>
      </c>
      <c r="K64" s="1">
        <f>ROUND(F64*(O64),2)</f>
        <v>0</v>
      </c>
      <c r="L64" s="1">
        <f>ROUND(F64*(G64+H64),2)</f>
        <v>0</v>
      </c>
      <c r="M64" s="1"/>
      <c r="N64" s="1">
        <v>6.48</v>
      </c>
      <c r="O64" s="1"/>
      <c r="P64" s="167">
        <f>ROUND(F64*(R64),3)</f>
        <v>4.1340000000000003</v>
      </c>
      <c r="Q64" s="173"/>
      <c r="R64" s="173">
        <v>0.13553012880000001</v>
      </c>
      <c r="S64" s="167">
        <f>ROUND(F64*(X64),3)</f>
        <v>0</v>
      </c>
      <c r="X64">
        <v>0</v>
      </c>
      <c r="Z64">
        <v>0</v>
      </c>
    </row>
    <row r="65" spans="1:26" ht="35.1" customHeight="1" x14ac:dyDescent="0.3">
      <c r="A65" s="171"/>
      <c r="B65" s="168" t="s">
        <v>131</v>
      </c>
      <c r="C65" s="172" t="s">
        <v>175</v>
      </c>
      <c r="D65" s="168" t="s">
        <v>176</v>
      </c>
      <c r="E65" s="168" t="s">
        <v>123</v>
      </c>
      <c r="F65" s="169">
        <v>30.5</v>
      </c>
      <c r="G65" s="170"/>
      <c r="H65" s="170"/>
      <c r="I65" s="170">
        <f>ROUND(F65*(G65+H65),2)</f>
        <v>0</v>
      </c>
      <c r="J65" s="168">
        <f>ROUND(F65*(N65),2)</f>
        <v>82.35</v>
      </c>
      <c r="K65" s="1">
        <f>ROUND(F65*(O65),2)</f>
        <v>0</v>
      </c>
      <c r="L65" s="1"/>
      <c r="M65" s="1">
        <f>ROUND(F65*(G65+H65),2)</f>
        <v>0</v>
      </c>
      <c r="N65" s="1">
        <v>2.7</v>
      </c>
      <c r="O65" s="1"/>
      <c r="P65" s="167">
        <f>ROUND(F65*(R65),3)</f>
        <v>0</v>
      </c>
      <c r="Q65" s="173"/>
      <c r="R65" s="173">
        <v>0</v>
      </c>
      <c r="S65" s="167">
        <f>ROUND(F65*(X65),3)</f>
        <v>0</v>
      </c>
      <c r="X65">
        <v>0</v>
      </c>
      <c r="Z65">
        <v>0</v>
      </c>
    </row>
    <row r="66" spans="1:26" x14ac:dyDescent="0.3">
      <c r="A66" s="156"/>
      <c r="B66" s="156"/>
      <c r="C66" s="156"/>
      <c r="D66" s="156" t="s">
        <v>70</v>
      </c>
      <c r="E66" s="156"/>
      <c r="F66" s="167"/>
      <c r="G66" s="159">
        <f>ROUND((SUM(L62:L65))/1,2)</f>
        <v>0</v>
      </c>
      <c r="H66" s="159">
        <f>ROUND((SUM(M62:M65))/1,2)</f>
        <v>0</v>
      </c>
      <c r="I66" s="159">
        <f>ROUND((SUM(I62:I65))/1,2)</f>
        <v>0</v>
      </c>
      <c r="J66" s="156"/>
      <c r="K66" s="156"/>
      <c r="L66" s="156">
        <f>ROUND((SUM(L62:L65))/1,2)</f>
        <v>0</v>
      </c>
      <c r="M66" s="156">
        <f>ROUND((SUM(M62:M65))/1,2)</f>
        <v>0</v>
      </c>
      <c r="N66" s="156"/>
      <c r="O66" s="156"/>
      <c r="P66" s="174">
        <f>ROUND((SUM(P62:P65))/1,2)</f>
        <v>4.13</v>
      </c>
      <c r="Q66" s="153"/>
      <c r="R66" s="153"/>
      <c r="S66" s="174">
        <f>ROUND((SUM(S62:S65))/1,2)</f>
        <v>0</v>
      </c>
      <c r="T66" s="153"/>
      <c r="U66" s="153"/>
      <c r="V66" s="153"/>
      <c r="W66" s="153"/>
      <c r="X66" s="153"/>
      <c r="Y66" s="153"/>
      <c r="Z66" s="153"/>
    </row>
    <row r="67" spans="1:26" x14ac:dyDescent="0.3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3">
      <c r="A68" s="156"/>
      <c r="B68" s="156"/>
      <c r="C68" s="156"/>
      <c r="D68" s="156" t="s">
        <v>71</v>
      </c>
      <c r="E68" s="156"/>
      <c r="F68" s="167"/>
      <c r="G68" s="157"/>
      <c r="H68" s="157"/>
      <c r="I68" s="157"/>
      <c r="J68" s="156"/>
      <c r="K68" s="156"/>
      <c r="L68" s="156"/>
      <c r="M68" s="156"/>
      <c r="N68" s="156"/>
      <c r="O68" s="156"/>
      <c r="P68" s="156"/>
      <c r="Q68" s="153"/>
      <c r="R68" s="153"/>
      <c r="S68" s="156"/>
      <c r="T68" s="153"/>
      <c r="U68" s="153"/>
      <c r="V68" s="153"/>
      <c r="W68" s="153"/>
      <c r="X68" s="153"/>
      <c r="Y68" s="153"/>
      <c r="Z68" s="153"/>
    </row>
    <row r="69" spans="1:26" ht="35.1" customHeight="1" x14ac:dyDescent="0.3">
      <c r="A69" s="171"/>
      <c r="B69" s="168" t="s">
        <v>106</v>
      </c>
      <c r="C69" s="172" t="s">
        <v>177</v>
      </c>
      <c r="D69" s="168" t="s">
        <v>178</v>
      </c>
      <c r="E69" s="168" t="s">
        <v>118</v>
      </c>
      <c r="F69" s="169">
        <v>621.149</v>
      </c>
      <c r="G69" s="170"/>
      <c r="H69" s="170"/>
      <c r="I69" s="170">
        <f>ROUND(F69*(G69+H69),2)</f>
        <v>0</v>
      </c>
      <c r="J69" s="168">
        <f>ROUND(F69*(N69),2)</f>
        <v>6584.18</v>
      </c>
      <c r="K69" s="1">
        <f>ROUND(F69*(O69),2)</f>
        <v>0</v>
      </c>
      <c r="L69" s="1">
        <f>ROUND(F69*(G69+H69),2)</f>
        <v>0</v>
      </c>
      <c r="M69" s="1"/>
      <c r="N69" s="1">
        <v>10.6</v>
      </c>
      <c r="O69" s="1"/>
      <c r="P69" s="167">
        <f>ROUND(F69*(R69),3)</f>
        <v>0</v>
      </c>
      <c r="Q69" s="173"/>
      <c r="R69" s="173">
        <v>0</v>
      </c>
      <c r="S69" s="167">
        <f>ROUND(F69*(X69),3)</f>
        <v>0</v>
      </c>
      <c r="X69">
        <v>0</v>
      </c>
      <c r="Z69">
        <v>0</v>
      </c>
    </row>
    <row r="70" spans="1:26" x14ac:dyDescent="0.3">
      <c r="A70" s="156"/>
      <c r="B70" s="156"/>
      <c r="C70" s="156"/>
      <c r="D70" s="156" t="s">
        <v>71</v>
      </c>
      <c r="E70" s="156"/>
      <c r="F70" s="167"/>
      <c r="G70" s="159">
        <f>ROUND((SUM(L68:L69))/1,2)</f>
        <v>0</v>
      </c>
      <c r="H70" s="159">
        <f>ROUND((SUM(M68:M69))/1,2)</f>
        <v>0</v>
      </c>
      <c r="I70" s="159">
        <f>ROUND((SUM(I68:I69))/1,2)</f>
        <v>0</v>
      </c>
      <c r="J70" s="156"/>
      <c r="K70" s="156"/>
      <c r="L70" s="156">
        <f>ROUND((SUM(L68:L69))/1,2)</f>
        <v>0</v>
      </c>
      <c r="M70" s="156">
        <f>ROUND((SUM(M68:M69))/1,2)</f>
        <v>0</v>
      </c>
      <c r="N70" s="156"/>
      <c r="O70" s="156"/>
      <c r="P70" s="174">
        <f>ROUND((SUM(P68:P69))/1,2)</f>
        <v>0</v>
      </c>
      <c r="Q70" s="153"/>
      <c r="R70" s="153"/>
      <c r="S70" s="174">
        <f>ROUND((SUM(S68:S69))/1,2)</f>
        <v>0</v>
      </c>
      <c r="T70" s="153"/>
      <c r="U70" s="153"/>
      <c r="V70" s="153"/>
      <c r="W70" s="153"/>
      <c r="X70" s="153"/>
      <c r="Y70" s="153"/>
      <c r="Z70" s="153"/>
    </row>
    <row r="71" spans="1:26" x14ac:dyDescent="0.3">
      <c r="A71" s="1"/>
      <c r="B71" s="1"/>
      <c r="C71" s="1"/>
      <c r="D71" s="1"/>
      <c r="E71" s="1"/>
      <c r="F71" s="163"/>
      <c r="G71" s="149"/>
      <c r="H71" s="149"/>
      <c r="I71" s="149"/>
      <c r="J71" s="1"/>
      <c r="K71" s="1"/>
      <c r="L71" s="1"/>
      <c r="M71" s="1"/>
      <c r="N71" s="1"/>
      <c r="O71" s="1"/>
      <c r="P71" s="1"/>
      <c r="S71" s="1"/>
    </row>
    <row r="72" spans="1:26" x14ac:dyDescent="0.3">
      <c r="A72" s="156"/>
      <c r="B72" s="156"/>
      <c r="C72" s="156"/>
      <c r="D72" s="2" t="s">
        <v>63</v>
      </c>
      <c r="E72" s="156"/>
      <c r="F72" s="167"/>
      <c r="G72" s="159">
        <f>ROUND((SUM(L9:L71))/2,2)</f>
        <v>0</v>
      </c>
      <c r="H72" s="159">
        <f>ROUND((SUM(M9:M71))/2,2)</f>
        <v>0</v>
      </c>
      <c r="I72" s="159">
        <f>ROUND((SUM(I9:I71))/2,2)</f>
        <v>0</v>
      </c>
      <c r="J72" s="157"/>
      <c r="K72" s="156"/>
      <c r="L72" s="157">
        <f>ROUND((SUM(L9:L71))/2,2)</f>
        <v>0</v>
      </c>
      <c r="M72" s="157">
        <f>ROUND((SUM(M9:M71))/2,2)</f>
        <v>0</v>
      </c>
      <c r="N72" s="156"/>
      <c r="O72" s="156"/>
      <c r="P72" s="174">
        <f>ROUND((SUM(P9:P71))/2,2)</f>
        <v>85.96</v>
      </c>
      <c r="S72" s="174">
        <f>ROUND((SUM(S9:S71))/2,2)</f>
        <v>0</v>
      </c>
    </row>
    <row r="73" spans="1:26" x14ac:dyDescent="0.3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3">
      <c r="A74" s="156"/>
      <c r="B74" s="156"/>
      <c r="C74" s="156"/>
      <c r="D74" s="2" t="s">
        <v>72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x14ac:dyDescent="0.3">
      <c r="A75" s="156"/>
      <c r="B75" s="156"/>
      <c r="C75" s="156"/>
      <c r="D75" s="156" t="s">
        <v>73</v>
      </c>
      <c r="E75" s="156"/>
      <c r="F75" s="167"/>
      <c r="G75" s="157"/>
      <c r="H75" s="157"/>
      <c r="I75" s="157"/>
      <c r="J75" s="156"/>
      <c r="K75" s="156"/>
      <c r="L75" s="156"/>
      <c r="M75" s="156"/>
      <c r="N75" s="156"/>
      <c r="O75" s="156"/>
      <c r="P75" s="156"/>
      <c r="Q75" s="153"/>
      <c r="R75" s="153"/>
      <c r="S75" s="156"/>
      <c r="T75" s="153"/>
      <c r="U75" s="153"/>
      <c r="V75" s="153"/>
      <c r="W75" s="153"/>
      <c r="X75" s="153"/>
      <c r="Y75" s="153"/>
      <c r="Z75" s="153"/>
    </row>
    <row r="76" spans="1:26" ht="35.1" customHeight="1" x14ac:dyDescent="0.3">
      <c r="A76" s="171"/>
      <c r="B76" s="168" t="s">
        <v>179</v>
      </c>
      <c r="C76" s="172" t="s">
        <v>180</v>
      </c>
      <c r="D76" s="168" t="s">
        <v>181</v>
      </c>
      <c r="E76" s="168" t="s">
        <v>97</v>
      </c>
      <c r="F76" s="169">
        <v>52.8</v>
      </c>
      <c r="G76" s="170"/>
      <c r="H76" s="170"/>
      <c r="I76" s="170">
        <f>ROUND(F76*(G76+H76),2)</f>
        <v>0</v>
      </c>
      <c r="J76" s="168">
        <f>ROUND(F76*(N76),2)</f>
        <v>9.5</v>
      </c>
      <c r="K76" s="1">
        <f>ROUND(F76*(O76),2)</f>
        <v>0</v>
      </c>
      <c r="L76" s="1">
        <f>ROUND(F76*(G76+H76),2)</f>
        <v>0</v>
      </c>
      <c r="M76" s="1"/>
      <c r="N76" s="1">
        <v>0.18</v>
      </c>
      <c r="O76" s="1"/>
      <c r="P76" s="167">
        <f>ROUND(F76*(R76),3)</f>
        <v>0</v>
      </c>
      <c r="Q76" s="173"/>
      <c r="R76" s="173">
        <v>0</v>
      </c>
      <c r="S76" s="167">
        <f>ROUND(F76*(X76),3)</f>
        <v>0</v>
      </c>
      <c r="X76">
        <v>0</v>
      </c>
      <c r="Z76">
        <v>0</v>
      </c>
    </row>
    <row r="77" spans="1:26" ht="35.1" customHeight="1" x14ac:dyDescent="0.3">
      <c r="A77" s="171"/>
      <c r="B77" s="168" t="s">
        <v>179</v>
      </c>
      <c r="C77" s="172" t="s">
        <v>182</v>
      </c>
      <c r="D77" s="168" t="s">
        <v>183</v>
      </c>
      <c r="E77" s="168" t="s">
        <v>97</v>
      </c>
      <c r="F77" s="169">
        <v>52.8</v>
      </c>
      <c r="G77" s="170"/>
      <c r="H77" s="170"/>
      <c r="I77" s="170">
        <f>ROUND(F77*(G77+H77),2)</f>
        <v>0</v>
      </c>
      <c r="J77" s="168">
        <f>ROUND(F77*(N77),2)</f>
        <v>96.1</v>
      </c>
      <c r="K77" s="1">
        <f>ROUND(F77*(O77),2)</f>
        <v>0</v>
      </c>
      <c r="L77" s="1">
        <f>ROUND(F77*(G77+H77),2)</f>
        <v>0</v>
      </c>
      <c r="M77" s="1"/>
      <c r="N77" s="1">
        <v>1.8199999999999998</v>
      </c>
      <c r="O77" s="1"/>
      <c r="P77" s="167">
        <f>ROUND(F77*(R77),3)</f>
        <v>2.1000000000000001E-2</v>
      </c>
      <c r="Q77" s="173"/>
      <c r="R77" s="173">
        <v>4.0000000000000002E-4</v>
      </c>
      <c r="S77" s="167">
        <f>ROUND(F77*(X77),3)</f>
        <v>0</v>
      </c>
      <c r="X77">
        <v>0</v>
      </c>
      <c r="Z77">
        <v>0</v>
      </c>
    </row>
    <row r="78" spans="1:26" ht="35.1" customHeight="1" x14ac:dyDescent="0.3">
      <c r="A78" s="171"/>
      <c r="B78" s="168" t="s">
        <v>179</v>
      </c>
      <c r="C78" s="172" t="s">
        <v>184</v>
      </c>
      <c r="D78" s="168" t="s">
        <v>185</v>
      </c>
      <c r="E78" s="168" t="s">
        <v>118</v>
      </c>
      <c r="F78" s="169">
        <v>0.27300000000000002</v>
      </c>
      <c r="G78" s="170"/>
      <c r="H78" s="170"/>
      <c r="I78" s="170">
        <f>ROUND(F78*(G78+H78),2)</f>
        <v>0</v>
      </c>
      <c r="J78" s="168">
        <f>ROUND(F78*(N78),2)</f>
        <v>7.37</v>
      </c>
      <c r="K78" s="1">
        <f>ROUND(F78*(O78),2)</f>
        <v>0</v>
      </c>
      <c r="L78" s="1">
        <f>ROUND(F78*(G78+H78),2)</f>
        <v>0</v>
      </c>
      <c r="M78" s="1"/>
      <c r="N78" s="1">
        <v>26.99</v>
      </c>
      <c r="O78" s="1"/>
      <c r="P78" s="167">
        <f>ROUND(F78*(R78),3)</f>
        <v>0</v>
      </c>
      <c r="Q78" s="173"/>
      <c r="R78" s="173">
        <v>0</v>
      </c>
      <c r="S78" s="167">
        <f>ROUND(F78*(X78),3)</f>
        <v>0</v>
      </c>
      <c r="X78">
        <v>0</v>
      </c>
      <c r="Z78">
        <v>0</v>
      </c>
    </row>
    <row r="79" spans="1:26" ht="35.1" customHeight="1" x14ac:dyDescent="0.3">
      <c r="A79" s="171"/>
      <c r="B79" s="168" t="s">
        <v>131</v>
      </c>
      <c r="C79" s="172" t="s">
        <v>186</v>
      </c>
      <c r="D79" s="168" t="s">
        <v>187</v>
      </c>
      <c r="E79" s="168" t="s">
        <v>118</v>
      </c>
      <c r="F79" s="169">
        <v>1.6E-2</v>
      </c>
      <c r="G79" s="170"/>
      <c r="H79" s="170"/>
      <c r="I79" s="170">
        <f>ROUND(F79*(G79+H79),2)</f>
        <v>0</v>
      </c>
      <c r="J79" s="168">
        <f>ROUND(F79*(N79),2)</f>
        <v>26.92</v>
      </c>
      <c r="K79" s="1">
        <f>ROUND(F79*(O79),2)</f>
        <v>0</v>
      </c>
      <c r="L79" s="1"/>
      <c r="M79" s="1">
        <f>ROUND(F79*(G79+H79),2)</f>
        <v>0</v>
      </c>
      <c r="N79" s="1">
        <v>1682.22</v>
      </c>
      <c r="O79" s="1"/>
      <c r="P79" s="167">
        <f>ROUND(F79*(R79),3)</f>
        <v>0</v>
      </c>
      <c r="Q79" s="173"/>
      <c r="R79" s="173">
        <v>0</v>
      </c>
      <c r="S79" s="167">
        <f>ROUND(F79*(X79),3)</f>
        <v>0</v>
      </c>
      <c r="X79">
        <v>0</v>
      </c>
      <c r="Z79">
        <v>0</v>
      </c>
    </row>
    <row r="80" spans="1:26" ht="35.1" customHeight="1" x14ac:dyDescent="0.3">
      <c r="A80" s="171"/>
      <c r="B80" s="168" t="s">
        <v>131</v>
      </c>
      <c r="C80" s="172" t="s">
        <v>188</v>
      </c>
      <c r="D80" s="168" t="s">
        <v>189</v>
      </c>
      <c r="E80" s="168" t="s">
        <v>97</v>
      </c>
      <c r="F80" s="169">
        <v>60.72</v>
      </c>
      <c r="G80" s="170"/>
      <c r="H80" s="170"/>
      <c r="I80" s="170">
        <f>ROUND(F80*(G80+H80),2)</f>
        <v>0</v>
      </c>
      <c r="J80" s="168">
        <f>ROUND(F80*(N80),2)</f>
        <v>188.23</v>
      </c>
      <c r="K80" s="1">
        <f>ROUND(F80*(O80),2)</f>
        <v>0</v>
      </c>
      <c r="L80" s="1"/>
      <c r="M80" s="1">
        <f>ROUND(F80*(G80+H80),2)</f>
        <v>0</v>
      </c>
      <c r="N80" s="1">
        <v>3.1</v>
      </c>
      <c r="O80" s="1"/>
      <c r="P80" s="167">
        <f>ROUND(F80*(R80),3)</f>
        <v>0</v>
      </c>
      <c r="Q80" s="173"/>
      <c r="R80" s="173">
        <v>0</v>
      </c>
      <c r="S80" s="167">
        <f>ROUND(F80*(X80),3)</f>
        <v>0</v>
      </c>
      <c r="X80">
        <v>0</v>
      </c>
      <c r="Z80">
        <v>0</v>
      </c>
    </row>
    <row r="81" spans="1:26" x14ac:dyDescent="0.3">
      <c r="A81" s="156"/>
      <c r="B81" s="156"/>
      <c r="C81" s="156"/>
      <c r="D81" s="156" t="s">
        <v>73</v>
      </c>
      <c r="E81" s="156"/>
      <c r="F81" s="167"/>
      <c r="G81" s="159">
        <f>ROUND((SUM(L75:L80))/1,2)</f>
        <v>0</v>
      </c>
      <c r="H81" s="159">
        <f>ROUND((SUM(M75:M80))/1,2)</f>
        <v>0</v>
      </c>
      <c r="I81" s="159">
        <f>ROUND((SUM(I75:I80))/1,2)</f>
        <v>0</v>
      </c>
      <c r="J81" s="156"/>
      <c r="K81" s="156"/>
      <c r="L81" s="156">
        <f>ROUND((SUM(L75:L80))/1,2)</f>
        <v>0</v>
      </c>
      <c r="M81" s="156">
        <f>ROUND((SUM(M75:M80))/1,2)</f>
        <v>0</v>
      </c>
      <c r="N81" s="156"/>
      <c r="O81" s="156"/>
      <c r="P81" s="174">
        <f>ROUND((SUM(P75:P80))/1,2)</f>
        <v>0.02</v>
      </c>
      <c r="Q81" s="153"/>
      <c r="R81" s="153"/>
      <c r="S81" s="174">
        <f>ROUND((SUM(S75:S80))/1,2)</f>
        <v>0</v>
      </c>
      <c r="T81" s="153"/>
      <c r="U81" s="153"/>
      <c r="V81" s="153"/>
      <c r="W81" s="153"/>
      <c r="X81" s="153"/>
      <c r="Y81" s="153"/>
      <c r="Z81" s="153"/>
    </row>
    <row r="82" spans="1:26" x14ac:dyDescent="0.3">
      <c r="A82" s="1"/>
      <c r="B82" s="1"/>
      <c r="C82" s="1"/>
      <c r="D82" s="1"/>
      <c r="E82" s="1"/>
      <c r="F82" s="163"/>
      <c r="G82" s="149"/>
      <c r="H82" s="149"/>
      <c r="I82" s="149"/>
      <c r="J82" s="1"/>
      <c r="K82" s="1"/>
      <c r="L82" s="1"/>
      <c r="M82" s="1"/>
      <c r="N82" s="1"/>
      <c r="O82" s="1"/>
      <c r="P82" s="1"/>
      <c r="S82" s="1"/>
    </row>
    <row r="83" spans="1:26" x14ac:dyDescent="0.3">
      <c r="A83" s="156"/>
      <c r="B83" s="156"/>
      <c r="C83" s="156"/>
      <c r="D83" s="156" t="s">
        <v>74</v>
      </c>
      <c r="E83" s="156"/>
      <c r="F83" s="16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3"/>
      <c r="R83" s="153"/>
      <c r="S83" s="156"/>
      <c r="T83" s="153"/>
      <c r="U83" s="153"/>
      <c r="V83" s="153"/>
      <c r="W83" s="153"/>
      <c r="X83" s="153"/>
      <c r="Y83" s="153"/>
      <c r="Z83" s="153"/>
    </row>
    <row r="84" spans="1:26" ht="35.1" customHeight="1" x14ac:dyDescent="0.3">
      <c r="A84" s="171"/>
      <c r="B84" s="168">
        <v>762</v>
      </c>
      <c r="C84" s="172" t="s">
        <v>190</v>
      </c>
      <c r="D84" s="168" t="s">
        <v>191</v>
      </c>
      <c r="E84" s="168" t="s">
        <v>97</v>
      </c>
      <c r="F84" s="169">
        <v>62.8</v>
      </c>
      <c r="G84" s="170"/>
      <c r="H84" s="170"/>
      <c r="I84" s="170">
        <f t="shared" ref="I84:I90" si="17">ROUND(F84*(G84+H84),2)</f>
        <v>0</v>
      </c>
      <c r="J84" s="168">
        <f t="shared" ref="J84:J90" si="18">ROUND(F84*(N84),2)</f>
        <v>146.94999999999999</v>
      </c>
      <c r="K84" s="1">
        <f t="shared" ref="K84:K90" si="19">ROUND(F84*(O84),2)</f>
        <v>0</v>
      </c>
      <c r="L84" s="1">
        <f>ROUND(F84*(G84+H84),2)</f>
        <v>0</v>
      </c>
      <c r="M84" s="1"/>
      <c r="N84" s="1">
        <v>2.34</v>
      </c>
      <c r="O84" s="1"/>
      <c r="P84" s="167">
        <f t="shared" ref="P84:P90" si="20">ROUND(F84*(R84),3)</f>
        <v>0</v>
      </c>
      <c r="Q84" s="173"/>
      <c r="R84" s="173">
        <v>0</v>
      </c>
      <c r="S84" s="167">
        <f t="shared" ref="S84:S90" si="21">ROUND(F84*(X84),3)</f>
        <v>0</v>
      </c>
      <c r="X84">
        <v>0</v>
      </c>
      <c r="Z84">
        <v>0</v>
      </c>
    </row>
    <row r="85" spans="1:26" ht="35.1" customHeight="1" x14ac:dyDescent="0.3">
      <c r="A85" s="171"/>
      <c r="B85" s="168" t="s">
        <v>192</v>
      </c>
      <c r="C85" s="172" t="s">
        <v>193</v>
      </c>
      <c r="D85" s="168" t="s">
        <v>194</v>
      </c>
      <c r="E85" s="168" t="s">
        <v>174</v>
      </c>
      <c r="F85" s="169">
        <v>136.08000000000001</v>
      </c>
      <c r="G85" s="170"/>
      <c r="H85" s="170"/>
      <c r="I85" s="170">
        <f t="shared" si="17"/>
        <v>0</v>
      </c>
      <c r="J85" s="168">
        <f t="shared" si="18"/>
        <v>714.42</v>
      </c>
      <c r="K85" s="1">
        <f t="shared" si="19"/>
        <v>0</v>
      </c>
      <c r="L85" s="1">
        <f>ROUND(F85*(G85+H85),2)</f>
        <v>0</v>
      </c>
      <c r="M85" s="1"/>
      <c r="N85" s="1">
        <v>5.25</v>
      </c>
      <c r="O85" s="1"/>
      <c r="P85" s="167">
        <f t="shared" si="20"/>
        <v>0.13500000000000001</v>
      </c>
      <c r="Q85" s="173"/>
      <c r="R85" s="173">
        <v>9.8999999999999999E-4</v>
      </c>
      <c r="S85" s="167">
        <f t="shared" si="21"/>
        <v>0</v>
      </c>
      <c r="X85">
        <v>0</v>
      </c>
      <c r="Z85">
        <v>0</v>
      </c>
    </row>
    <row r="86" spans="1:26" ht="35.1" customHeight="1" x14ac:dyDescent="0.3">
      <c r="A86" s="171"/>
      <c r="B86" s="168" t="s">
        <v>192</v>
      </c>
      <c r="C86" s="172" t="s">
        <v>195</v>
      </c>
      <c r="D86" s="168" t="s">
        <v>196</v>
      </c>
      <c r="E86" s="168" t="s">
        <v>174</v>
      </c>
      <c r="F86" s="169">
        <v>415.5</v>
      </c>
      <c r="G86" s="170"/>
      <c r="H86" s="170"/>
      <c r="I86" s="170">
        <f t="shared" si="17"/>
        <v>0</v>
      </c>
      <c r="J86" s="168">
        <f t="shared" si="18"/>
        <v>4030.35</v>
      </c>
      <c r="K86" s="1">
        <f t="shared" si="19"/>
        <v>0</v>
      </c>
      <c r="L86" s="1">
        <f>ROUND(F86*(G86+H86),2)</f>
        <v>0</v>
      </c>
      <c r="M86" s="1"/>
      <c r="N86" s="1">
        <v>9.6999999999999993</v>
      </c>
      <c r="O86" s="1"/>
      <c r="P86" s="167">
        <f t="shared" si="20"/>
        <v>0.41099999999999998</v>
      </c>
      <c r="Q86" s="173"/>
      <c r="R86" s="173">
        <v>9.8999999999999999E-4</v>
      </c>
      <c r="S86" s="167">
        <f t="shared" si="21"/>
        <v>0</v>
      </c>
      <c r="X86">
        <v>0</v>
      </c>
      <c r="Z86">
        <v>0</v>
      </c>
    </row>
    <row r="87" spans="1:26" ht="35.1" customHeight="1" x14ac:dyDescent="0.3">
      <c r="A87" s="171"/>
      <c r="B87" s="168" t="s">
        <v>192</v>
      </c>
      <c r="C87" s="172" t="s">
        <v>197</v>
      </c>
      <c r="D87" s="168" t="s">
        <v>198</v>
      </c>
      <c r="E87" s="168" t="s">
        <v>92</v>
      </c>
      <c r="F87" s="169">
        <v>2.95</v>
      </c>
      <c r="G87" s="170"/>
      <c r="H87" s="170"/>
      <c r="I87" s="170">
        <f t="shared" si="17"/>
        <v>0</v>
      </c>
      <c r="J87" s="168">
        <f t="shared" si="18"/>
        <v>82.78</v>
      </c>
      <c r="K87" s="1">
        <f t="shared" si="19"/>
        <v>0</v>
      </c>
      <c r="L87" s="1">
        <f>ROUND(F87*(G87+H87),2)</f>
        <v>0</v>
      </c>
      <c r="M87" s="1"/>
      <c r="N87" s="1">
        <v>28.06</v>
      </c>
      <c r="O87" s="1"/>
      <c r="P87" s="167">
        <f t="shared" si="20"/>
        <v>6.9000000000000006E-2</v>
      </c>
      <c r="Q87" s="173"/>
      <c r="R87" s="173">
        <v>2.3550000000000001E-2</v>
      </c>
      <c r="S87" s="167">
        <f t="shared" si="21"/>
        <v>0</v>
      </c>
      <c r="X87">
        <v>0</v>
      </c>
      <c r="Z87">
        <v>0</v>
      </c>
    </row>
    <row r="88" spans="1:26" ht="35.1" customHeight="1" x14ac:dyDescent="0.3">
      <c r="A88" s="171"/>
      <c r="B88" s="168" t="s">
        <v>192</v>
      </c>
      <c r="C88" s="172" t="s">
        <v>199</v>
      </c>
      <c r="D88" s="168" t="s">
        <v>200</v>
      </c>
      <c r="E88" s="168" t="s">
        <v>118</v>
      </c>
      <c r="F88" s="169">
        <v>1.8129999999999999</v>
      </c>
      <c r="G88" s="170"/>
      <c r="H88" s="170"/>
      <c r="I88" s="170">
        <f t="shared" si="17"/>
        <v>0</v>
      </c>
      <c r="J88" s="168">
        <f t="shared" si="18"/>
        <v>79.23</v>
      </c>
      <c r="K88" s="1">
        <f t="shared" si="19"/>
        <v>0</v>
      </c>
      <c r="L88" s="1">
        <f>ROUND(F88*(G88+H88),2)</f>
        <v>0</v>
      </c>
      <c r="M88" s="1"/>
      <c r="N88" s="1">
        <v>43.7</v>
      </c>
      <c r="O88" s="1"/>
      <c r="P88" s="167">
        <f t="shared" si="20"/>
        <v>0</v>
      </c>
      <c r="Q88" s="173"/>
      <c r="R88" s="173">
        <v>0</v>
      </c>
      <c r="S88" s="167">
        <f t="shared" si="21"/>
        <v>0</v>
      </c>
      <c r="X88">
        <v>0</v>
      </c>
      <c r="Z88">
        <v>0</v>
      </c>
    </row>
    <row r="89" spans="1:26" ht="35.1" customHeight="1" x14ac:dyDescent="0.3">
      <c r="A89" s="171"/>
      <c r="B89" s="168" t="s">
        <v>131</v>
      </c>
      <c r="C89" s="172" t="s">
        <v>201</v>
      </c>
      <c r="D89" s="168" t="s">
        <v>202</v>
      </c>
      <c r="E89" s="168" t="s">
        <v>92</v>
      </c>
      <c r="F89" s="169">
        <v>2.42</v>
      </c>
      <c r="G89" s="170"/>
      <c r="H89" s="170"/>
      <c r="I89" s="170">
        <f t="shared" si="17"/>
        <v>0</v>
      </c>
      <c r="J89" s="168">
        <f t="shared" si="18"/>
        <v>620.67999999999995</v>
      </c>
      <c r="K89" s="1">
        <f t="shared" si="19"/>
        <v>0</v>
      </c>
      <c r="L89" s="1"/>
      <c r="M89" s="1">
        <f>ROUND(F89*(G89+H89),2)</f>
        <v>0</v>
      </c>
      <c r="N89" s="1">
        <v>256.48</v>
      </c>
      <c r="O89" s="1"/>
      <c r="P89" s="167">
        <f t="shared" si="20"/>
        <v>0</v>
      </c>
      <c r="Q89" s="173"/>
      <c r="R89" s="173">
        <v>0</v>
      </c>
      <c r="S89" s="167">
        <f t="shared" si="21"/>
        <v>0</v>
      </c>
      <c r="X89">
        <v>0</v>
      </c>
      <c r="Z89">
        <v>0</v>
      </c>
    </row>
    <row r="90" spans="1:26" ht="35.1" customHeight="1" x14ac:dyDescent="0.3">
      <c r="A90" s="171"/>
      <c r="B90" s="168" t="s">
        <v>131</v>
      </c>
      <c r="C90" s="172" t="s">
        <v>203</v>
      </c>
      <c r="D90" s="168" t="s">
        <v>204</v>
      </c>
      <c r="E90" s="168" t="s">
        <v>174</v>
      </c>
      <c r="F90" s="169">
        <v>210</v>
      </c>
      <c r="G90" s="170"/>
      <c r="H90" s="170"/>
      <c r="I90" s="170">
        <f t="shared" si="17"/>
        <v>0</v>
      </c>
      <c r="J90" s="168">
        <f t="shared" si="18"/>
        <v>256.2</v>
      </c>
      <c r="K90" s="1">
        <f t="shared" si="19"/>
        <v>0</v>
      </c>
      <c r="L90" s="1"/>
      <c r="M90" s="1">
        <f>ROUND(F90*(G90+H90),2)</f>
        <v>0</v>
      </c>
      <c r="N90" s="1">
        <v>1.22</v>
      </c>
      <c r="O90" s="1"/>
      <c r="P90" s="167">
        <f t="shared" si="20"/>
        <v>0</v>
      </c>
      <c r="Q90" s="173"/>
      <c r="R90" s="173">
        <v>0</v>
      </c>
      <c r="S90" s="167">
        <f t="shared" si="21"/>
        <v>0</v>
      </c>
      <c r="X90">
        <v>0</v>
      </c>
      <c r="Z90">
        <v>0</v>
      </c>
    </row>
    <row r="91" spans="1:26" x14ac:dyDescent="0.3">
      <c r="A91" s="156"/>
      <c r="B91" s="156"/>
      <c r="C91" s="156"/>
      <c r="D91" s="156" t="s">
        <v>74</v>
      </c>
      <c r="E91" s="156"/>
      <c r="F91" s="167"/>
      <c r="G91" s="159">
        <f>ROUND((SUM(L83:L90))/1,2)</f>
        <v>0</v>
      </c>
      <c r="H91" s="159">
        <f>ROUND((SUM(M83:M90))/1,2)</f>
        <v>0</v>
      </c>
      <c r="I91" s="159">
        <f>ROUND((SUM(I83:I90))/1,2)</f>
        <v>0</v>
      </c>
      <c r="J91" s="156"/>
      <c r="K91" s="156"/>
      <c r="L91" s="156">
        <f>ROUND((SUM(L83:L90))/1,2)</f>
        <v>0</v>
      </c>
      <c r="M91" s="156">
        <f>ROUND((SUM(M83:M90))/1,2)</f>
        <v>0</v>
      </c>
      <c r="N91" s="156"/>
      <c r="O91" s="156"/>
      <c r="P91" s="174">
        <f>ROUND((SUM(P83:P90))/1,2)</f>
        <v>0.62</v>
      </c>
      <c r="Q91" s="153"/>
      <c r="R91" s="153"/>
      <c r="S91" s="174">
        <f>ROUND((SUM(S83:S90))/1,2)</f>
        <v>0</v>
      </c>
      <c r="T91" s="153"/>
      <c r="U91" s="153"/>
      <c r="V91" s="153"/>
      <c r="W91" s="153"/>
      <c r="X91" s="153"/>
      <c r="Y91" s="153"/>
      <c r="Z91" s="153"/>
    </row>
    <row r="92" spans="1:26" x14ac:dyDescent="0.3">
      <c r="A92" s="1"/>
      <c r="B92" s="1"/>
      <c r="C92" s="1"/>
      <c r="D92" s="1"/>
      <c r="E92" s="1"/>
      <c r="F92" s="163"/>
      <c r="G92" s="149"/>
      <c r="H92" s="149"/>
      <c r="I92" s="149"/>
      <c r="J92" s="1"/>
      <c r="K92" s="1"/>
      <c r="L92" s="1"/>
      <c r="M92" s="1"/>
      <c r="N92" s="1"/>
      <c r="O92" s="1"/>
      <c r="P92" s="1"/>
      <c r="S92" s="1"/>
    </row>
    <row r="93" spans="1:26" x14ac:dyDescent="0.3">
      <c r="A93" s="156"/>
      <c r="B93" s="156"/>
      <c r="C93" s="156"/>
      <c r="D93" s="156" t="s">
        <v>75</v>
      </c>
      <c r="E93" s="156"/>
      <c r="F93" s="167"/>
      <c r="G93" s="157"/>
      <c r="H93" s="157"/>
      <c r="I93" s="157"/>
      <c r="J93" s="156"/>
      <c r="K93" s="156"/>
      <c r="L93" s="156"/>
      <c r="M93" s="156"/>
      <c r="N93" s="156"/>
      <c r="O93" s="156"/>
      <c r="P93" s="156"/>
      <c r="Q93" s="153"/>
      <c r="R93" s="153"/>
      <c r="S93" s="156"/>
      <c r="T93" s="153"/>
      <c r="U93" s="153"/>
      <c r="V93" s="153"/>
      <c r="W93" s="153"/>
      <c r="X93" s="153"/>
      <c r="Y93" s="153"/>
      <c r="Z93" s="153"/>
    </row>
    <row r="94" spans="1:26" ht="35.1" customHeight="1" x14ac:dyDescent="0.3">
      <c r="A94" s="171"/>
      <c r="B94" s="168">
        <v>764</v>
      </c>
      <c r="C94" s="172" t="s">
        <v>205</v>
      </c>
      <c r="D94" s="168" t="s">
        <v>206</v>
      </c>
      <c r="E94" s="168" t="s">
        <v>123</v>
      </c>
      <c r="F94" s="169">
        <v>4</v>
      </c>
      <c r="G94" s="170"/>
      <c r="H94" s="170"/>
      <c r="I94" s="170">
        <f t="shared" ref="I94:I105" si="22">ROUND(F94*(G94+H94),2)</f>
        <v>0</v>
      </c>
      <c r="J94" s="168">
        <f t="shared" ref="J94:J105" si="23">ROUND(F94*(N94),2)</f>
        <v>82.4</v>
      </c>
      <c r="K94" s="1">
        <f t="shared" ref="K94:K105" si="24">ROUND(F94*(O94),2)</f>
        <v>0</v>
      </c>
      <c r="L94" s="1">
        <f t="shared" ref="L94:L105" si="25">ROUND(F94*(G94+H94),2)</f>
        <v>0</v>
      </c>
      <c r="M94" s="1"/>
      <c r="N94" s="1">
        <v>20.6</v>
      </c>
      <c r="O94" s="1"/>
      <c r="P94" s="167">
        <f t="shared" ref="P94:P105" si="26">ROUND(F94*(R94),3)</f>
        <v>0</v>
      </c>
      <c r="Q94" s="173"/>
      <c r="R94" s="173">
        <v>0</v>
      </c>
      <c r="S94" s="167">
        <f t="shared" ref="S94:S105" si="27">ROUND(F94*(X94),3)</f>
        <v>0</v>
      </c>
      <c r="X94">
        <v>0</v>
      </c>
      <c r="Z94">
        <v>0</v>
      </c>
    </row>
    <row r="95" spans="1:26" ht="35.1" customHeight="1" x14ac:dyDescent="0.3">
      <c r="A95" s="171"/>
      <c r="B95" s="168">
        <v>764</v>
      </c>
      <c r="C95" s="172" t="s">
        <v>207</v>
      </c>
      <c r="D95" s="168" t="s">
        <v>208</v>
      </c>
      <c r="E95" s="168" t="s">
        <v>123</v>
      </c>
      <c r="F95" s="169">
        <v>2</v>
      </c>
      <c r="G95" s="170"/>
      <c r="H95" s="170"/>
      <c r="I95" s="170">
        <f t="shared" si="22"/>
        <v>0</v>
      </c>
      <c r="J95" s="168">
        <f t="shared" si="23"/>
        <v>13.34</v>
      </c>
      <c r="K95" s="1">
        <f t="shared" si="24"/>
        <v>0</v>
      </c>
      <c r="L95" s="1">
        <f t="shared" si="25"/>
        <v>0</v>
      </c>
      <c r="M95" s="1"/>
      <c r="N95" s="1">
        <v>6.67</v>
      </c>
      <c r="O95" s="1"/>
      <c r="P95" s="167">
        <f t="shared" si="26"/>
        <v>0</v>
      </c>
      <c r="Q95" s="173"/>
      <c r="R95" s="173">
        <v>0</v>
      </c>
      <c r="S95" s="167">
        <f t="shared" si="27"/>
        <v>0</v>
      </c>
      <c r="X95">
        <v>0</v>
      </c>
      <c r="Z95">
        <v>0</v>
      </c>
    </row>
    <row r="96" spans="1:26" ht="35.1" customHeight="1" x14ac:dyDescent="0.3">
      <c r="A96" s="171"/>
      <c r="B96" s="168">
        <v>764</v>
      </c>
      <c r="C96" s="172" t="s">
        <v>209</v>
      </c>
      <c r="D96" s="168" t="s">
        <v>210</v>
      </c>
      <c r="E96" s="168" t="s">
        <v>123</v>
      </c>
      <c r="F96" s="169">
        <v>4</v>
      </c>
      <c r="G96" s="170"/>
      <c r="H96" s="170"/>
      <c r="I96" s="170">
        <f t="shared" si="22"/>
        <v>0</v>
      </c>
      <c r="J96" s="168">
        <f t="shared" si="23"/>
        <v>26.68</v>
      </c>
      <c r="K96" s="1">
        <f t="shared" si="24"/>
        <v>0</v>
      </c>
      <c r="L96" s="1">
        <f t="shared" si="25"/>
        <v>0</v>
      </c>
      <c r="M96" s="1"/>
      <c r="N96" s="1">
        <v>6.67</v>
      </c>
      <c r="O96" s="1"/>
      <c r="P96" s="167">
        <f t="shared" si="26"/>
        <v>0</v>
      </c>
      <c r="Q96" s="173"/>
      <c r="R96" s="173">
        <v>0</v>
      </c>
      <c r="S96" s="167">
        <f t="shared" si="27"/>
        <v>0</v>
      </c>
      <c r="X96">
        <v>0</v>
      </c>
      <c r="Z96">
        <v>0</v>
      </c>
    </row>
    <row r="97" spans="1:26" ht="35.1" customHeight="1" x14ac:dyDescent="0.3">
      <c r="A97" s="171"/>
      <c r="B97" s="168">
        <v>764</v>
      </c>
      <c r="C97" s="172" t="s">
        <v>211</v>
      </c>
      <c r="D97" s="168" t="s">
        <v>212</v>
      </c>
      <c r="E97" s="168" t="s">
        <v>123</v>
      </c>
      <c r="F97" s="169">
        <v>4</v>
      </c>
      <c r="G97" s="170"/>
      <c r="H97" s="170"/>
      <c r="I97" s="170">
        <f t="shared" si="22"/>
        <v>0</v>
      </c>
      <c r="J97" s="168">
        <f t="shared" si="23"/>
        <v>26.68</v>
      </c>
      <c r="K97" s="1">
        <f t="shared" si="24"/>
        <v>0</v>
      </c>
      <c r="L97" s="1">
        <f t="shared" si="25"/>
        <v>0</v>
      </c>
      <c r="M97" s="1"/>
      <c r="N97" s="1">
        <v>6.67</v>
      </c>
      <c r="O97" s="1"/>
      <c r="P97" s="167">
        <f t="shared" si="26"/>
        <v>0</v>
      </c>
      <c r="Q97" s="173"/>
      <c r="R97" s="173">
        <v>0</v>
      </c>
      <c r="S97" s="167">
        <f t="shared" si="27"/>
        <v>0</v>
      </c>
      <c r="X97">
        <v>0</v>
      </c>
      <c r="Z97">
        <v>0</v>
      </c>
    </row>
    <row r="98" spans="1:26" ht="35.1" customHeight="1" x14ac:dyDescent="0.3">
      <c r="A98" s="171"/>
      <c r="B98" s="168">
        <v>764</v>
      </c>
      <c r="C98" s="172" t="s">
        <v>213</v>
      </c>
      <c r="D98" s="168" t="s">
        <v>214</v>
      </c>
      <c r="E98" s="168" t="s">
        <v>215</v>
      </c>
      <c r="F98" s="169">
        <v>10</v>
      </c>
      <c r="G98" s="170"/>
      <c r="H98" s="170"/>
      <c r="I98" s="170">
        <f t="shared" si="22"/>
        <v>0</v>
      </c>
      <c r="J98" s="168">
        <f t="shared" si="23"/>
        <v>81.400000000000006</v>
      </c>
      <c r="K98" s="1">
        <f t="shared" si="24"/>
        <v>0</v>
      </c>
      <c r="L98" s="1">
        <f t="shared" si="25"/>
        <v>0</v>
      </c>
      <c r="M98" s="1"/>
      <c r="N98" s="1">
        <v>8.14</v>
      </c>
      <c r="O98" s="1"/>
      <c r="P98" s="167">
        <f t="shared" si="26"/>
        <v>0</v>
      </c>
      <c r="Q98" s="173"/>
      <c r="R98" s="173">
        <v>0</v>
      </c>
      <c r="S98" s="167">
        <f t="shared" si="27"/>
        <v>0</v>
      </c>
      <c r="X98">
        <v>0</v>
      </c>
      <c r="Z98">
        <v>0</v>
      </c>
    </row>
    <row r="99" spans="1:26" ht="35.1" customHeight="1" x14ac:dyDescent="0.3">
      <c r="A99" s="171"/>
      <c r="B99" s="168">
        <v>764</v>
      </c>
      <c r="C99" s="172" t="s">
        <v>216</v>
      </c>
      <c r="D99" s="168" t="s">
        <v>217</v>
      </c>
      <c r="E99" s="168" t="s">
        <v>174</v>
      </c>
      <c r="F99" s="169">
        <v>6</v>
      </c>
      <c r="G99" s="170"/>
      <c r="H99" s="170"/>
      <c r="I99" s="170">
        <f t="shared" si="22"/>
        <v>0</v>
      </c>
      <c r="J99" s="168">
        <f t="shared" si="23"/>
        <v>58.2</v>
      </c>
      <c r="K99" s="1">
        <f t="shared" si="24"/>
        <v>0</v>
      </c>
      <c r="L99" s="1">
        <f t="shared" si="25"/>
        <v>0</v>
      </c>
      <c r="M99" s="1"/>
      <c r="N99" s="1">
        <v>9.6999999999999993</v>
      </c>
      <c r="O99" s="1"/>
      <c r="P99" s="167">
        <f t="shared" si="26"/>
        <v>0</v>
      </c>
      <c r="Q99" s="173"/>
      <c r="R99" s="173">
        <v>0</v>
      </c>
      <c r="S99" s="167">
        <f t="shared" si="27"/>
        <v>0</v>
      </c>
      <c r="X99">
        <v>0</v>
      </c>
      <c r="Z99">
        <v>0</v>
      </c>
    </row>
    <row r="100" spans="1:26" ht="35.1" customHeight="1" x14ac:dyDescent="0.3">
      <c r="A100" s="171"/>
      <c r="B100" s="168">
        <v>764</v>
      </c>
      <c r="C100" s="172" t="s">
        <v>218</v>
      </c>
      <c r="D100" s="168" t="s">
        <v>219</v>
      </c>
      <c r="E100" s="168" t="s">
        <v>215</v>
      </c>
      <c r="F100" s="169">
        <v>8</v>
      </c>
      <c r="G100" s="170"/>
      <c r="H100" s="170"/>
      <c r="I100" s="170">
        <f t="shared" si="22"/>
        <v>0</v>
      </c>
      <c r="J100" s="168">
        <f t="shared" si="23"/>
        <v>144.47999999999999</v>
      </c>
      <c r="K100" s="1">
        <f t="shared" si="24"/>
        <v>0</v>
      </c>
      <c r="L100" s="1">
        <f t="shared" si="25"/>
        <v>0</v>
      </c>
      <c r="M100" s="1"/>
      <c r="N100" s="1">
        <v>18.059999999999999</v>
      </c>
      <c r="O100" s="1"/>
      <c r="P100" s="167">
        <f t="shared" si="26"/>
        <v>0</v>
      </c>
      <c r="Q100" s="173"/>
      <c r="R100" s="173">
        <v>0</v>
      </c>
      <c r="S100" s="167">
        <f t="shared" si="27"/>
        <v>0</v>
      </c>
      <c r="X100">
        <v>0</v>
      </c>
      <c r="Z100">
        <v>0</v>
      </c>
    </row>
    <row r="101" spans="1:26" ht="35.1" customHeight="1" x14ac:dyDescent="0.3">
      <c r="A101" s="171"/>
      <c r="B101" s="168">
        <v>764</v>
      </c>
      <c r="C101" s="172" t="s">
        <v>220</v>
      </c>
      <c r="D101" s="168" t="s">
        <v>221</v>
      </c>
      <c r="E101" s="168" t="s">
        <v>215</v>
      </c>
      <c r="F101" s="169">
        <v>9</v>
      </c>
      <c r="G101" s="170"/>
      <c r="H101" s="170"/>
      <c r="I101" s="170">
        <f t="shared" si="22"/>
        <v>0</v>
      </c>
      <c r="J101" s="168">
        <f t="shared" si="23"/>
        <v>162.54</v>
      </c>
      <c r="K101" s="1">
        <f t="shared" si="24"/>
        <v>0</v>
      </c>
      <c r="L101" s="1">
        <f t="shared" si="25"/>
        <v>0</v>
      </c>
      <c r="M101" s="1"/>
      <c r="N101" s="1">
        <v>18.059999999999999</v>
      </c>
      <c r="O101" s="1"/>
      <c r="P101" s="167">
        <f t="shared" si="26"/>
        <v>0</v>
      </c>
      <c r="Q101" s="173"/>
      <c r="R101" s="173">
        <v>0</v>
      </c>
      <c r="S101" s="167">
        <f t="shared" si="27"/>
        <v>0</v>
      </c>
      <c r="X101">
        <v>0</v>
      </c>
      <c r="Z101">
        <v>0</v>
      </c>
    </row>
    <row r="102" spans="1:26" ht="35.1" customHeight="1" x14ac:dyDescent="0.3">
      <c r="A102" s="171"/>
      <c r="B102" s="168" t="s">
        <v>222</v>
      </c>
      <c r="C102" s="172" t="s">
        <v>223</v>
      </c>
      <c r="D102" s="168" t="s">
        <v>224</v>
      </c>
      <c r="E102" s="168" t="s">
        <v>174</v>
      </c>
      <c r="F102" s="169">
        <v>18</v>
      </c>
      <c r="G102" s="170"/>
      <c r="H102" s="170"/>
      <c r="I102" s="170">
        <f t="shared" si="22"/>
        <v>0</v>
      </c>
      <c r="J102" s="168">
        <f t="shared" si="23"/>
        <v>569.88</v>
      </c>
      <c r="K102" s="1">
        <f t="shared" si="24"/>
        <v>0</v>
      </c>
      <c r="L102" s="1">
        <f t="shared" si="25"/>
        <v>0</v>
      </c>
      <c r="M102" s="1"/>
      <c r="N102" s="1">
        <v>31.66</v>
      </c>
      <c r="O102" s="1"/>
      <c r="P102" s="167">
        <f t="shared" si="26"/>
        <v>0.05</v>
      </c>
      <c r="Q102" s="173"/>
      <c r="R102" s="173">
        <v>2.7799999999999999E-3</v>
      </c>
      <c r="S102" s="167">
        <f t="shared" si="27"/>
        <v>0</v>
      </c>
      <c r="X102">
        <v>0</v>
      </c>
      <c r="Z102">
        <v>0</v>
      </c>
    </row>
    <row r="103" spans="1:26" ht="35.1" customHeight="1" x14ac:dyDescent="0.3">
      <c r="A103" s="171"/>
      <c r="B103" s="168" t="s">
        <v>222</v>
      </c>
      <c r="C103" s="172" t="s">
        <v>225</v>
      </c>
      <c r="D103" s="168" t="s">
        <v>226</v>
      </c>
      <c r="E103" s="168" t="s">
        <v>123</v>
      </c>
      <c r="F103" s="169">
        <v>2</v>
      </c>
      <c r="G103" s="170"/>
      <c r="H103" s="170"/>
      <c r="I103" s="170">
        <f t="shared" si="22"/>
        <v>0</v>
      </c>
      <c r="J103" s="168">
        <f t="shared" si="23"/>
        <v>116.1</v>
      </c>
      <c r="K103" s="1">
        <f t="shared" si="24"/>
        <v>0</v>
      </c>
      <c r="L103" s="1">
        <f t="shared" si="25"/>
        <v>0</v>
      </c>
      <c r="M103" s="1"/>
      <c r="N103" s="1">
        <v>58.05</v>
      </c>
      <c r="O103" s="1"/>
      <c r="P103" s="167">
        <f t="shared" si="26"/>
        <v>0.01</v>
      </c>
      <c r="Q103" s="173"/>
      <c r="R103" s="173">
        <v>5.0200000000000002E-3</v>
      </c>
      <c r="S103" s="167">
        <f t="shared" si="27"/>
        <v>0</v>
      </c>
      <c r="X103">
        <v>0</v>
      </c>
      <c r="Z103">
        <v>0</v>
      </c>
    </row>
    <row r="104" spans="1:26" ht="35.1" customHeight="1" x14ac:dyDescent="0.3">
      <c r="A104" s="171"/>
      <c r="B104" s="168" t="s">
        <v>227</v>
      </c>
      <c r="C104" s="172" t="s">
        <v>228</v>
      </c>
      <c r="D104" s="168" t="s">
        <v>229</v>
      </c>
      <c r="E104" s="168" t="s">
        <v>174</v>
      </c>
      <c r="F104" s="169">
        <v>10</v>
      </c>
      <c r="G104" s="170"/>
      <c r="H104" s="170"/>
      <c r="I104" s="170">
        <f t="shared" si="22"/>
        <v>0</v>
      </c>
      <c r="J104" s="168">
        <f t="shared" si="23"/>
        <v>171.5</v>
      </c>
      <c r="K104" s="1">
        <f t="shared" si="24"/>
        <v>0</v>
      </c>
      <c r="L104" s="1">
        <f t="shared" si="25"/>
        <v>0</v>
      </c>
      <c r="M104" s="1"/>
      <c r="N104" s="1">
        <v>17.149999999999999</v>
      </c>
      <c r="O104" s="1"/>
      <c r="P104" s="167">
        <f t="shared" si="26"/>
        <v>4.9000000000000002E-2</v>
      </c>
      <c r="Q104" s="173"/>
      <c r="R104" s="173">
        <v>4.8900000000000002E-3</v>
      </c>
      <c r="S104" s="167">
        <f t="shared" si="27"/>
        <v>0</v>
      </c>
      <c r="X104">
        <v>0</v>
      </c>
      <c r="Z104">
        <v>0</v>
      </c>
    </row>
    <row r="105" spans="1:26" ht="35.1" customHeight="1" x14ac:dyDescent="0.3">
      <c r="A105" s="171"/>
      <c r="B105" s="168" t="s">
        <v>230</v>
      </c>
      <c r="C105" s="172" t="s">
        <v>231</v>
      </c>
      <c r="D105" s="168" t="s">
        <v>232</v>
      </c>
      <c r="E105" s="168" t="s">
        <v>118</v>
      </c>
      <c r="F105" s="169">
        <v>0.14099999999999999</v>
      </c>
      <c r="G105" s="170"/>
      <c r="H105" s="170"/>
      <c r="I105" s="170">
        <f t="shared" si="22"/>
        <v>0</v>
      </c>
      <c r="J105" s="168">
        <f t="shared" si="23"/>
        <v>7.49</v>
      </c>
      <c r="K105" s="1">
        <f t="shared" si="24"/>
        <v>0</v>
      </c>
      <c r="L105" s="1">
        <f t="shared" si="25"/>
        <v>0</v>
      </c>
      <c r="M105" s="1"/>
      <c r="N105" s="1">
        <v>53.11</v>
      </c>
      <c r="O105" s="1"/>
      <c r="P105" s="167">
        <f t="shared" si="26"/>
        <v>0</v>
      </c>
      <c r="Q105" s="173"/>
      <c r="R105" s="173">
        <v>0</v>
      </c>
      <c r="S105" s="167">
        <f t="shared" si="27"/>
        <v>0</v>
      </c>
      <c r="X105">
        <v>0</v>
      </c>
      <c r="Z105">
        <v>0</v>
      </c>
    </row>
    <row r="106" spans="1:26" x14ac:dyDescent="0.3">
      <c r="A106" s="156"/>
      <c r="B106" s="156"/>
      <c r="C106" s="156"/>
      <c r="D106" s="156" t="s">
        <v>75</v>
      </c>
      <c r="E106" s="156"/>
      <c r="F106" s="167"/>
      <c r="G106" s="159">
        <f>ROUND((SUM(L93:L105))/1,2)</f>
        <v>0</v>
      </c>
      <c r="H106" s="159">
        <f>ROUND((SUM(M93:M105))/1,2)</f>
        <v>0</v>
      </c>
      <c r="I106" s="159">
        <f>ROUND((SUM(I93:I105))/1,2)</f>
        <v>0</v>
      </c>
      <c r="J106" s="156"/>
      <c r="K106" s="156"/>
      <c r="L106" s="156">
        <f>ROUND((SUM(L93:L105))/1,2)</f>
        <v>0</v>
      </c>
      <c r="M106" s="156">
        <f>ROUND((SUM(M93:M105))/1,2)</f>
        <v>0</v>
      </c>
      <c r="N106" s="156"/>
      <c r="O106" s="156"/>
      <c r="P106" s="174">
        <f>ROUND((SUM(P93:P105))/1,2)</f>
        <v>0.11</v>
      </c>
      <c r="Q106" s="153"/>
      <c r="R106" s="153"/>
      <c r="S106" s="174">
        <f>ROUND((SUM(S93:S105))/1,2)</f>
        <v>0</v>
      </c>
      <c r="T106" s="153"/>
      <c r="U106" s="153"/>
      <c r="V106" s="153"/>
      <c r="W106" s="153"/>
      <c r="X106" s="153"/>
      <c r="Y106" s="153"/>
      <c r="Z106" s="153"/>
    </row>
    <row r="107" spans="1:26" x14ac:dyDescent="0.3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x14ac:dyDescent="0.3">
      <c r="A108" s="156"/>
      <c r="B108" s="156"/>
      <c r="C108" s="156"/>
      <c r="D108" s="156" t="s">
        <v>76</v>
      </c>
      <c r="E108" s="156"/>
      <c r="F108" s="16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3"/>
      <c r="R108" s="153"/>
      <c r="S108" s="156"/>
      <c r="T108" s="153"/>
      <c r="U108" s="153"/>
      <c r="V108" s="153"/>
      <c r="W108" s="153"/>
      <c r="X108" s="153"/>
      <c r="Y108" s="153"/>
      <c r="Z108" s="153"/>
    </row>
    <row r="109" spans="1:26" ht="35.1" customHeight="1" x14ac:dyDescent="0.3">
      <c r="A109" s="171"/>
      <c r="B109" s="168">
        <v>765</v>
      </c>
      <c r="C109" s="172" t="s">
        <v>233</v>
      </c>
      <c r="D109" s="168" t="s">
        <v>234</v>
      </c>
      <c r="E109" s="168" t="s">
        <v>97</v>
      </c>
      <c r="F109" s="169">
        <v>62.8</v>
      </c>
      <c r="G109" s="170"/>
      <c r="H109" s="170"/>
      <c r="I109" s="170">
        <f>ROUND(F109*(G109+H109),2)</f>
        <v>0</v>
      </c>
      <c r="J109" s="168">
        <f>ROUND(F109*(N109),2)</f>
        <v>1563.72</v>
      </c>
      <c r="K109" s="1">
        <f>ROUND(F109*(O109),2)</f>
        <v>0</v>
      </c>
      <c r="L109" s="1">
        <f>ROUND(F109*(G109+H109),2)</f>
        <v>0</v>
      </c>
      <c r="M109" s="1"/>
      <c r="N109" s="1">
        <v>24.9</v>
      </c>
      <c r="O109" s="1"/>
      <c r="P109" s="167">
        <f>ROUND(F109*(R109),3)</f>
        <v>0</v>
      </c>
      <c r="Q109" s="173"/>
      <c r="R109" s="173">
        <v>0</v>
      </c>
      <c r="S109" s="167">
        <f>ROUND(F109*(X109),3)</f>
        <v>0</v>
      </c>
      <c r="X109">
        <v>0</v>
      </c>
      <c r="Z109">
        <v>0</v>
      </c>
    </row>
    <row r="110" spans="1:26" ht="35.1" customHeight="1" x14ac:dyDescent="0.3">
      <c r="A110" s="171"/>
      <c r="B110" s="168" t="s">
        <v>235</v>
      </c>
      <c r="C110" s="172" t="s">
        <v>236</v>
      </c>
      <c r="D110" s="168" t="s">
        <v>237</v>
      </c>
      <c r="E110" s="168" t="s">
        <v>97</v>
      </c>
      <c r="F110" s="169">
        <v>62.8</v>
      </c>
      <c r="G110" s="170"/>
      <c r="H110" s="170"/>
      <c r="I110" s="170">
        <f>ROUND(F110*(G110+H110),2)</f>
        <v>0</v>
      </c>
      <c r="J110" s="168">
        <f>ROUND(F110*(N110),2)</f>
        <v>281.97000000000003</v>
      </c>
      <c r="K110" s="1">
        <f>ROUND(F110*(O110),2)</f>
        <v>0</v>
      </c>
      <c r="L110" s="1">
        <f>ROUND(F110*(G110+H110),2)</f>
        <v>0</v>
      </c>
      <c r="M110" s="1"/>
      <c r="N110" s="1">
        <v>4.49</v>
      </c>
      <c r="O110" s="1"/>
      <c r="P110" s="167">
        <f>ROUND(F110*(R110),3)</f>
        <v>2.7E-2</v>
      </c>
      <c r="Q110" s="173"/>
      <c r="R110" s="173">
        <v>4.2999999999999999E-4</v>
      </c>
      <c r="S110" s="167">
        <f>ROUND(F110*(X110),3)</f>
        <v>0</v>
      </c>
      <c r="X110">
        <v>0</v>
      </c>
      <c r="Z110">
        <v>0</v>
      </c>
    </row>
    <row r="111" spans="1:26" ht="35.1" customHeight="1" x14ac:dyDescent="0.3">
      <c r="A111" s="171"/>
      <c r="B111" s="168" t="s">
        <v>235</v>
      </c>
      <c r="C111" s="172" t="s">
        <v>238</v>
      </c>
      <c r="D111" s="168" t="s">
        <v>239</v>
      </c>
      <c r="E111" s="168" t="s">
        <v>118</v>
      </c>
      <c r="F111" s="169">
        <v>2.9860000000000002</v>
      </c>
      <c r="G111" s="170"/>
      <c r="H111" s="168"/>
      <c r="I111" s="170">
        <f>ROUND(F111*(G111+H111),2)</f>
        <v>0</v>
      </c>
      <c r="J111" s="168">
        <f>ROUND(F111*(N111),2)</f>
        <v>86.74</v>
      </c>
      <c r="K111" s="1">
        <f>ROUND(F111*(O111),2)</f>
        <v>0</v>
      </c>
      <c r="L111" s="1">
        <f>ROUND(F111*(G111+H111),2)</f>
        <v>0</v>
      </c>
      <c r="M111" s="1"/>
      <c r="N111" s="1">
        <v>29.05</v>
      </c>
      <c r="O111" s="1"/>
      <c r="P111" s="167">
        <f>ROUND(F111*(R111),3)</f>
        <v>0</v>
      </c>
      <c r="Q111" s="173"/>
      <c r="R111" s="173">
        <v>0</v>
      </c>
      <c r="S111" s="167">
        <f>ROUND(F111*(X111),3)</f>
        <v>0</v>
      </c>
      <c r="X111">
        <v>0</v>
      </c>
      <c r="Z111">
        <v>0</v>
      </c>
    </row>
    <row r="112" spans="1:26" x14ac:dyDescent="0.3">
      <c r="A112" s="156"/>
      <c r="B112" s="156"/>
      <c r="C112" s="156"/>
      <c r="D112" s="156" t="s">
        <v>76</v>
      </c>
      <c r="E112" s="156"/>
      <c r="F112" s="156"/>
      <c r="G112" s="159">
        <f>ROUND((SUM(L108:L111))/1,2)</f>
        <v>0</v>
      </c>
      <c r="H112" s="159">
        <f>ROUND((SUM(M108:M111))/1,2)</f>
        <v>0</v>
      </c>
      <c r="I112" s="159">
        <f>ROUND((SUM(I108:I111))/1,2)</f>
        <v>0</v>
      </c>
      <c r="J112" s="156"/>
      <c r="K112" s="156"/>
      <c r="L112" s="156">
        <f>ROUND((SUM(L108:L111))/1,2)</f>
        <v>0</v>
      </c>
      <c r="M112" s="156">
        <f>ROUND((SUM(M108:M111))/1,2)</f>
        <v>0</v>
      </c>
      <c r="N112" s="156"/>
      <c r="O112" s="156"/>
      <c r="P112" s="174">
        <f>ROUND((SUM(P108:P111))/1,2)</f>
        <v>0.03</v>
      </c>
      <c r="Q112" s="153"/>
      <c r="R112" s="153"/>
      <c r="S112" s="174">
        <f>ROUND((SUM(S108:S111))/1,2)</f>
        <v>0</v>
      </c>
      <c r="T112" s="153"/>
      <c r="U112" s="153"/>
      <c r="V112" s="153"/>
      <c r="W112" s="153"/>
      <c r="X112" s="153"/>
      <c r="Y112" s="153"/>
      <c r="Z112" s="153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S113" s="1"/>
    </row>
    <row r="114" spans="1:26" x14ac:dyDescent="0.3">
      <c r="A114" s="156"/>
      <c r="B114" s="156"/>
      <c r="C114" s="156"/>
      <c r="D114" s="156" t="s">
        <v>77</v>
      </c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3"/>
      <c r="R114" s="153"/>
      <c r="S114" s="156"/>
      <c r="T114" s="153"/>
      <c r="U114" s="153"/>
      <c r="V114" s="153"/>
      <c r="W114" s="153"/>
      <c r="X114" s="153"/>
      <c r="Y114" s="153"/>
      <c r="Z114" s="153"/>
    </row>
    <row r="115" spans="1:26" ht="35.1" customHeight="1" x14ac:dyDescent="0.3">
      <c r="A115" s="171"/>
      <c r="B115" s="168" t="s">
        <v>240</v>
      </c>
      <c r="C115" s="172" t="s">
        <v>241</v>
      </c>
      <c r="D115" s="168" t="s">
        <v>242</v>
      </c>
      <c r="E115" s="168" t="s">
        <v>123</v>
      </c>
      <c r="F115" s="169">
        <v>1</v>
      </c>
      <c r="G115" s="170"/>
      <c r="H115" s="168"/>
      <c r="I115" s="170">
        <f>ROUND(F115*(G115+H115),2)</f>
        <v>0</v>
      </c>
      <c r="J115" s="168">
        <f>ROUND(F115*(N115),2)</f>
        <v>106.85</v>
      </c>
      <c r="K115" s="1">
        <f>ROUND(F115*(O115),2)</f>
        <v>0</v>
      </c>
      <c r="L115" s="1">
        <f>ROUND(F115*(G115+H115),2)</f>
        <v>0</v>
      </c>
      <c r="M115" s="1"/>
      <c r="N115" s="1">
        <v>106.85</v>
      </c>
      <c r="O115" s="1"/>
      <c r="P115" s="167">
        <f>ROUND(F115*(R115),3)</f>
        <v>1E-3</v>
      </c>
      <c r="Q115" s="173"/>
      <c r="R115" s="173">
        <v>1.0399999999999999E-3</v>
      </c>
      <c r="S115" s="167">
        <f>ROUND(F115*(X115),3)</f>
        <v>0</v>
      </c>
      <c r="X115">
        <v>0</v>
      </c>
      <c r="Z115">
        <v>0</v>
      </c>
    </row>
    <row r="116" spans="1:26" ht="35.1" customHeight="1" x14ac:dyDescent="0.3">
      <c r="A116" s="171"/>
      <c r="B116" s="168" t="s">
        <v>240</v>
      </c>
      <c r="C116" s="172" t="s">
        <v>243</v>
      </c>
      <c r="D116" s="168" t="s">
        <v>244</v>
      </c>
      <c r="E116" s="168" t="s">
        <v>174</v>
      </c>
      <c r="F116" s="169">
        <v>138</v>
      </c>
      <c r="G116" s="170"/>
      <c r="H116" s="168"/>
      <c r="I116" s="170">
        <f>ROUND(F116*(G116+H116),2)</f>
        <v>0</v>
      </c>
      <c r="J116" s="168">
        <f>ROUND(F116*(N116),2)</f>
        <v>1475.22</v>
      </c>
      <c r="K116" s="1">
        <f>ROUND(F116*(O116),2)</f>
        <v>0</v>
      </c>
      <c r="L116" s="1">
        <f>ROUND(F116*(G116+H116),2)</f>
        <v>0</v>
      </c>
      <c r="M116" s="1"/>
      <c r="N116" s="1">
        <v>10.69</v>
      </c>
      <c r="O116" s="1"/>
      <c r="P116" s="167">
        <f>ROUND(F116*(R116),3)</f>
        <v>0.221</v>
      </c>
      <c r="Q116" s="173"/>
      <c r="R116" s="173">
        <v>1.6000000000000001E-3</v>
      </c>
      <c r="S116" s="167">
        <f>ROUND(F116*(X116),3)</f>
        <v>0</v>
      </c>
      <c r="X116">
        <v>0</v>
      </c>
      <c r="Z116">
        <v>0</v>
      </c>
    </row>
    <row r="117" spans="1:26" ht="35.1" customHeight="1" x14ac:dyDescent="0.3">
      <c r="A117" s="171"/>
      <c r="B117" s="168" t="s">
        <v>240</v>
      </c>
      <c r="C117" s="172" t="s">
        <v>245</v>
      </c>
      <c r="D117" s="168" t="s">
        <v>246</v>
      </c>
      <c r="E117" s="168" t="s">
        <v>118</v>
      </c>
      <c r="F117" s="169">
        <v>3.9710000000000001</v>
      </c>
      <c r="G117" s="170"/>
      <c r="H117" s="168"/>
      <c r="I117" s="170">
        <f>ROUND(F117*(G117+H117),2)</f>
        <v>0</v>
      </c>
      <c r="J117" s="168">
        <f>ROUND(F117*(N117),2)</f>
        <v>141.57</v>
      </c>
      <c r="K117" s="1">
        <f>ROUND(F117*(O117),2)</f>
        <v>0</v>
      </c>
      <c r="L117" s="1">
        <f>ROUND(F117*(G117+H117),2)</f>
        <v>0</v>
      </c>
      <c r="M117" s="1"/>
      <c r="N117" s="1">
        <v>35.65</v>
      </c>
      <c r="O117" s="1"/>
      <c r="P117" s="167">
        <f>ROUND(F117*(R117),3)</f>
        <v>0</v>
      </c>
      <c r="Q117" s="173"/>
      <c r="R117" s="173">
        <v>0</v>
      </c>
      <c r="S117" s="167">
        <f>ROUND(F117*(X117),3)</f>
        <v>0</v>
      </c>
      <c r="X117">
        <v>0</v>
      </c>
      <c r="Z117">
        <v>0</v>
      </c>
    </row>
    <row r="118" spans="1:26" ht="35.1" customHeight="1" x14ac:dyDescent="0.3">
      <c r="A118" s="171"/>
      <c r="B118" s="168" t="s">
        <v>131</v>
      </c>
      <c r="C118" s="172" t="s">
        <v>247</v>
      </c>
      <c r="D118" s="168" t="s">
        <v>248</v>
      </c>
      <c r="E118" s="168" t="s">
        <v>97</v>
      </c>
      <c r="F118" s="169">
        <v>282.89999999999998</v>
      </c>
      <c r="G118" s="170"/>
      <c r="H118" s="168"/>
      <c r="I118" s="170">
        <f>ROUND(F118*(G118+H118),2)</f>
        <v>0</v>
      </c>
      <c r="J118" s="168">
        <f>ROUND(F118*(N118),2)</f>
        <v>5717.41</v>
      </c>
      <c r="K118" s="1">
        <f>ROUND(F118*(O118),2)</f>
        <v>0</v>
      </c>
      <c r="L118" s="1"/>
      <c r="M118" s="1">
        <f>ROUND(F118*(G118+H118),2)</f>
        <v>0</v>
      </c>
      <c r="N118" s="1">
        <v>20.21</v>
      </c>
      <c r="O118" s="1"/>
      <c r="P118" s="167">
        <f>ROUND(F118*(R118),3)</f>
        <v>0</v>
      </c>
      <c r="Q118" s="173"/>
      <c r="R118" s="173">
        <v>0</v>
      </c>
      <c r="S118" s="167">
        <f>ROUND(F118*(X118),3)</f>
        <v>0</v>
      </c>
      <c r="X118">
        <v>0</v>
      </c>
      <c r="Z118">
        <v>0</v>
      </c>
    </row>
    <row r="119" spans="1:26" ht="35.1" customHeight="1" x14ac:dyDescent="0.3">
      <c r="A119" s="171"/>
      <c r="B119" s="168" t="s">
        <v>131</v>
      </c>
      <c r="C119" s="172" t="s">
        <v>249</v>
      </c>
      <c r="D119" s="168" t="s">
        <v>250</v>
      </c>
      <c r="E119" s="168" t="s">
        <v>123</v>
      </c>
      <c r="F119" s="169">
        <v>1</v>
      </c>
      <c r="G119" s="170"/>
      <c r="H119" s="168"/>
      <c r="I119" s="170">
        <f>ROUND(F119*(G119+H119),2)</f>
        <v>0</v>
      </c>
      <c r="J119" s="168">
        <f>ROUND(F119*(N119),2)</f>
        <v>291.27</v>
      </c>
      <c r="K119" s="1">
        <f>ROUND(F119*(O119),2)</f>
        <v>0</v>
      </c>
      <c r="L119" s="1"/>
      <c r="M119" s="1">
        <f>ROUND(F119*(G119+H119),2)</f>
        <v>0</v>
      </c>
      <c r="N119" s="1">
        <v>291.27</v>
      </c>
      <c r="O119" s="1"/>
      <c r="P119" s="167">
        <f>ROUND(F119*(R119),3)</f>
        <v>0</v>
      </c>
      <c r="Q119" s="173"/>
      <c r="R119" s="173">
        <v>0</v>
      </c>
      <c r="S119" s="167">
        <f>ROUND(F119*(X119),3)</f>
        <v>0</v>
      </c>
      <c r="X119">
        <v>0</v>
      </c>
      <c r="Z119">
        <v>0</v>
      </c>
    </row>
    <row r="120" spans="1:26" x14ac:dyDescent="0.3">
      <c r="A120" s="156"/>
      <c r="B120" s="156"/>
      <c r="C120" s="156"/>
      <c r="D120" s="156" t="s">
        <v>77</v>
      </c>
      <c r="E120" s="156"/>
      <c r="F120" s="156"/>
      <c r="G120" s="159">
        <f>ROUND((SUM(L114:L119))/1,2)</f>
        <v>0</v>
      </c>
      <c r="H120" s="159">
        <f>ROUND((SUM(M114:M119))/1,2)</f>
        <v>0</v>
      </c>
      <c r="I120" s="159">
        <f>ROUND((SUM(I114:I119))/1,2)</f>
        <v>0</v>
      </c>
      <c r="J120" s="156"/>
      <c r="K120" s="156"/>
      <c r="L120" s="156">
        <f>ROUND((SUM(L114:L119))/1,2)</f>
        <v>0</v>
      </c>
      <c r="M120" s="156">
        <f>ROUND((SUM(M114:M119))/1,2)</f>
        <v>0</v>
      </c>
      <c r="N120" s="156"/>
      <c r="O120" s="156"/>
      <c r="P120" s="174">
        <f>ROUND((SUM(P114:P119))/1,2)</f>
        <v>0.22</v>
      </c>
      <c r="Q120" s="153"/>
      <c r="R120" s="153"/>
      <c r="S120" s="174">
        <f>ROUND((SUM(S114:S119))/1,2)</f>
        <v>0</v>
      </c>
      <c r="T120" s="153"/>
      <c r="U120" s="153"/>
      <c r="V120" s="153"/>
      <c r="W120" s="153"/>
      <c r="X120" s="153"/>
      <c r="Y120" s="153"/>
      <c r="Z120" s="153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S121" s="1"/>
    </row>
    <row r="122" spans="1:26" x14ac:dyDescent="0.3">
      <c r="A122" s="156"/>
      <c r="B122" s="156"/>
      <c r="C122" s="156"/>
      <c r="D122" s="156" t="s">
        <v>78</v>
      </c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3"/>
      <c r="R122" s="153"/>
      <c r="S122" s="156"/>
      <c r="T122" s="153"/>
      <c r="U122" s="153"/>
      <c r="V122" s="153"/>
      <c r="W122" s="153"/>
      <c r="X122" s="153"/>
      <c r="Y122" s="153"/>
      <c r="Z122" s="153"/>
    </row>
    <row r="123" spans="1:26" ht="35.1" customHeight="1" x14ac:dyDescent="0.3">
      <c r="A123" s="171"/>
      <c r="B123" s="168" t="s">
        <v>251</v>
      </c>
      <c r="C123" s="172" t="s">
        <v>252</v>
      </c>
      <c r="D123" s="168" t="s">
        <v>253</v>
      </c>
      <c r="E123" s="168" t="s">
        <v>97</v>
      </c>
      <c r="F123" s="169">
        <v>42.9</v>
      </c>
      <c r="G123" s="170"/>
      <c r="H123" s="168"/>
      <c r="I123" s="170">
        <f>ROUND(F123*(G123+H123),2)</f>
        <v>0</v>
      </c>
      <c r="J123" s="168">
        <f>ROUND(F123*(N123),2)</f>
        <v>294.72000000000003</v>
      </c>
      <c r="K123" s="1">
        <f>ROUND(F123*(O123),2)</f>
        <v>0</v>
      </c>
      <c r="L123" s="1">
        <f>ROUND(F123*(G123+H123),2)</f>
        <v>0</v>
      </c>
      <c r="M123" s="1"/>
      <c r="N123" s="1">
        <v>6.87</v>
      </c>
      <c r="O123" s="1"/>
      <c r="P123" s="167">
        <f>ROUND(F123*(R123),3)</f>
        <v>2.5999999999999999E-2</v>
      </c>
      <c r="Q123" s="173"/>
      <c r="R123" s="173">
        <v>6.0999999999999997E-4</v>
      </c>
      <c r="S123" s="167">
        <f>ROUND(F123*(X123),3)</f>
        <v>0</v>
      </c>
      <c r="X123">
        <v>0</v>
      </c>
      <c r="Z123">
        <v>0</v>
      </c>
    </row>
    <row r="124" spans="1:26" x14ac:dyDescent="0.3">
      <c r="A124" s="156"/>
      <c r="B124" s="156"/>
      <c r="C124" s="156"/>
      <c r="D124" s="156" t="s">
        <v>78</v>
      </c>
      <c r="E124" s="156"/>
      <c r="F124" s="156"/>
      <c r="G124" s="159">
        <f>ROUND((SUM(L122:L123))/1,2)</f>
        <v>0</v>
      </c>
      <c r="H124" s="159">
        <f>ROUND((SUM(M122:M123))/1,2)</f>
        <v>0</v>
      </c>
      <c r="I124" s="159">
        <f>ROUND((SUM(I122:I123))/1,2)</f>
        <v>0</v>
      </c>
      <c r="J124" s="156"/>
      <c r="K124" s="156"/>
      <c r="L124" s="156">
        <f>ROUND((SUM(L122:L123))/1,2)</f>
        <v>0</v>
      </c>
      <c r="M124" s="156">
        <f>ROUND((SUM(M122:M123))/1,2)</f>
        <v>0</v>
      </c>
      <c r="N124" s="156"/>
      <c r="O124" s="156"/>
      <c r="P124" s="174">
        <f>ROUND((SUM(P122:P123))/1,2)</f>
        <v>0.03</v>
      </c>
      <c r="S124" s="167">
        <f>ROUND((SUM(S122:S123))/1,2)</f>
        <v>0</v>
      </c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S125" s="1"/>
    </row>
    <row r="126" spans="1:26" x14ac:dyDescent="0.3">
      <c r="A126" s="156"/>
      <c r="B126" s="156"/>
      <c r="C126" s="156"/>
      <c r="D126" s="2" t="s">
        <v>72</v>
      </c>
      <c r="E126" s="156"/>
      <c r="F126" s="156"/>
      <c r="G126" s="159">
        <f>ROUND((SUM(L74:L125))/2,2)</f>
        <v>0</v>
      </c>
      <c r="H126" s="159">
        <f>ROUND((SUM(M74:M125))/2,2)</f>
        <v>0</v>
      </c>
      <c r="I126" s="159">
        <f>ROUND((SUM(I74:I125))/2,2)</f>
        <v>0</v>
      </c>
      <c r="J126" s="156"/>
      <c r="K126" s="156"/>
      <c r="L126" s="156">
        <f>ROUND((SUM(L74:L125))/2,2)</f>
        <v>0</v>
      </c>
      <c r="M126" s="156">
        <f>ROUND((SUM(M74:M125))/2,2)</f>
        <v>0</v>
      </c>
      <c r="N126" s="156"/>
      <c r="O126" s="156"/>
      <c r="P126" s="174">
        <f>ROUND((SUM(P74:P125))/2,2)</f>
        <v>1.03</v>
      </c>
      <c r="S126" s="174">
        <f>ROUND((SUM(S74:S125))/2,2)</f>
        <v>0</v>
      </c>
    </row>
    <row r="127" spans="1:26" x14ac:dyDescent="0.3">
      <c r="A127" s="175"/>
      <c r="B127" s="175" t="s">
        <v>12</v>
      </c>
      <c r="C127" s="175"/>
      <c r="D127" s="175"/>
      <c r="E127" s="175"/>
      <c r="F127" s="175" t="s">
        <v>79</v>
      </c>
      <c r="G127" s="176">
        <f>ROUND((SUM(L9:L126))/3,2)</f>
        <v>0</v>
      </c>
      <c r="H127" s="176">
        <f>ROUND((SUM(M9:M126))/3,2)</f>
        <v>0</v>
      </c>
      <c r="I127" s="176">
        <f>ROUND((SUM(I9:I126))/3,2)</f>
        <v>0</v>
      </c>
      <c r="J127" s="175"/>
      <c r="K127" s="175">
        <f>ROUND((SUM(K9:K126)),2)</f>
        <v>0</v>
      </c>
      <c r="L127" s="175">
        <f>ROUND((SUM(L9:L126))/3,2)</f>
        <v>0</v>
      </c>
      <c r="M127" s="175">
        <f>ROUND((SUM(M9:M126))/3,2)</f>
        <v>0</v>
      </c>
      <c r="N127" s="175"/>
      <c r="O127" s="175"/>
      <c r="P127" s="190">
        <f>ROUND((SUM(P9:P126))/3,2)</f>
        <v>86.99</v>
      </c>
      <c r="S127" s="177">
        <f>ROUND((SUM(S9:S126))/3,2)</f>
        <v>0</v>
      </c>
      <c r="Z127">
        <f>(SUM(Z9:Z126))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Rozšírenie separovaného zberu odpadu v obci Čaklov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11394</vt:lpstr>
      <vt:lpstr>Rekap 11394</vt:lpstr>
      <vt:lpstr>SO 11394</vt:lpstr>
      <vt:lpstr>'Rekap 11394'!Názvy_tlače</vt:lpstr>
      <vt:lpstr>'SO 11394'!Názvy_tlače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Kocáková</cp:lastModifiedBy>
  <dcterms:created xsi:type="dcterms:W3CDTF">2017-01-24T10:12:00Z</dcterms:created>
  <dcterms:modified xsi:type="dcterms:W3CDTF">2017-02-01T07:09:43Z</dcterms:modified>
</cp:coreProperties>
</file>